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450" yWindow="270" windowWidth="16515" windowHeight="12450" tabRatio="906"/>
  </bookViews>
  <sheets>
    <sheet name="집계표" sheetId="9" r:id="rId1"/>
    <sheet name="종합청사" sheetId="29" r:id="rId2"/>
    <sheet name="우리마포복지관" sheetId="30" r:id="rId3"/>
    <sheet name="구민체육센타" sheetId="31" r:id="rId4"/>
    <sheet name="아현문화건강센타" sheetId="32" r:id="rId5"/>
    <sheet name="창업복지관" sheetId="33" r:id="rId6"/>
    <sheet name="농수산물시장" sheetId="34" r:id="rId7"/>
    <sheet name="주민편익시설" sheetId="35" r:id="rId8"/>
    <sheet name="시설주차장" sheetId="36" r:id="rId9"/>
  </sheets>
  <definedNames>
    <definedName name="인터넷" localSheetId="6">농수산물시장!$H$2</definedName>
    <definedName name="인터넷">농수산물시장!$H$2</definedName>
  </definedNames>
  <calcPr calcId="125725"/>
</workbook>
</file>

<file path=xl/calcChain.xml><?xml version="1.0" encoding="utf-8"?>
<calcChain xmlns="http://schemas.openxmlformats.org/spreadsheetml/2006/main">
  <c r="G27" i="34"/>
  <c r="D10" i="9"/>
  <c r="E10" s="1"/>
  <c r="D12"/>
  <c r="E12" s="1"/>
  <c r="D11"/>
  <c r="E11"/>
  <c r="D8"/>
  <c r="E8" s="1"/>
  <c r="G18" i="36"/>
  <c r="G17"/>
  <c r="G16"/>
  <c r="G15"/>
  <c r="G14"/>
  <c r="G13"/>
  <c r="G12"/>
  <c r="G11"/>
  <c r="G10"/>
  <c r="G9"/>
  <c r="G8"/>
  <c r="G7"/>
  <c r="G6"/>
  <c r="G5"/>
  <c r="G19"/>
  <c r="E16" i="35"/>
  <c r="E15"/>
  <c r="E14"/>
  <c r="E13"/>
  <c r="E12"/>
  <c r="E11"/>
  <c r="E10"/>
  <c r="E9"/>
  <c r="E8"/>
  <c r="E7"/>
  <c r="E6"/>
  <c r="E5"/>
  <c r="E4"/>
  <c r="E3"/>
  <c r="E2"/>
  <c r="E17"/>
  <c r="G26" i="34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2"/>
  <c r="I13" i="33"/>
  <c r="G13"/>
  <c r="I12"/>
  <c r="G12"/>
  <c r="I11"/>
  <c r="G11"/>
  <c r="I10"/>
  <c r="G10"/>
  <c r="I9"/>
  <c r="G9"/>
  <c r="I8"/>
  <c r="G8"/>
  <c r="G14" s="1"/>
  <c r="I7"/>
  <c r="G7"/>
  <c r="I6"/>
  <c r="I14"/>
  <c r="D9" i="9" s="1"/>
  <c r="E9" s="1"/>
  <c r="G6" i="33"/>
  <c r="G53" i="32"/>
  <c r="F53"/>
  <c r="F52"/>
  <c r="G52"/>
  <c r="G51"/>
  <c r="F51"/>
  <c r="F50"/>
  <c r="F49"/>
  <c r="F48"/>
  <c r="F47"/>
  <c r="F46"/>
  <c r="F45"/>
  <c r="G44"/>
  <c r="F44"/>
  <c r="F43"/>
  <c r="F42"/>
  <c r="F41"/>
  <c r="F40"/>
  <c r="F39"/>
  <c r="G38"/>
  <c r="F38"/>
  <c r="F37"/>
  <c r="G36"/>
  <c r="G35"/>
  <c r="G34"/>
  <c r="F34"/>
  <c r="F33"/>
  <c r="G33"/>
  <c r="G32"/>
  <c r="F32"/>
  <c r="F31"/>
  <c r="G31"/>
  <c r="G30"/>
  <c r="F30"/>
  <c r="F29"/>
  <c r="G29"/>
  <c r="G28"/>
  <c r="F28"/>
  <c r="F27"/>
  <c r="G27"/>
  <c r="F26"/>
  <c r="G25"/>
  <c r="F25"/>
  <c r="G24"/>
  <c r="F24"/>
  <c r="G23"/>
  <c r="F23"/>
  <c r="G22"/>
  <c r="F22"/>
  <c r="G21"/>
  <c r="F21"/>
  <c r="G20"/>
  <c r="F20"/>
  <c r="G19"/>
  <c r="F19"/>
  <c r="G18"/>
  <c r="G17"/>
  <c r="F17"/>
  <c r="G16"/>
  <c r="G15"/>
  <c r="F15"/>
  <c r="G14"/>
  <c r="F14"/>
  <c r="G13"/>
  <c r="F13"/>
  <c r="G12"/>
  <c r="F12"/>
  <c r="G11"/>
  <c r="F11"/>
  <c r="G10"/>
  <c r="F10"/>
  <c r="G9"/>
  <c r="G8"/>
  <c r="G7"/>
  <c r="G6"/>
  <c r="G5"/>
  <c r="G54"/>
  <c r="G56"/>
  <c r="G4"/>
  <c r="H11" i="31"/>
  <c r="H10"/>
  <c r="H9"/>
  <c r="H8"/>
  <c r="H7"/>
  <c r="H6"/>
  <c r="H5"/>
  <c r="H4"/>
  <c r="H12"/>
  <c r="D7" i="9" s="1"/>
  <c r="E7" s="1"/>
  <c r="G42" i="30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F23"/>
  <c r="G23" s="1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43" s="1"/>
  <c r="G45" s="1"/>
  <c r="D6" i="9" s="1"/>
  <c r="E6" s="1"/>
  <c r="G26" i="29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7" s="1"/>
  <c r="D5" i="9" s="1"/>
  <c r="E5" s="1"/>
  <c r="E13" l="1"/>
</calcChain>
</file>

<file path=xl/sharedStrings.xml><?xml version="1.0" encoding="utf-8"?>
<sst xmlns="http://schemas.openxmlformats.org/spreadsheetml/2006/main" count="908" uniqueCount="494">
  <si>
    <t>금액</t>
  </si>
  <si>
    <t>가격산출 집계표</t>
    <phoneticPr fontId="2" type="noConversion"/>
  </si>
  <si>
    <t>사업장명</t>
    <phoneticPr fontId="2" type="noConversion"/>
  </si>
  <si>
    <t>단위</t>
    <phoneticPr fontId="2" type="noConversion"/>
  </si>
  <si>
    <t>수량</t>
    <phoneticPr fontId="2" type="noConversion"/>
  </si>
  <si>
    <t>재  료  비</t>
  </si>
  <si>
    <t>비  고</t>
    <phoneticPr fontId="2" type="noConversion"/>
  </si>
  <si>
    <t>단가</t>
  </si>
  <si>
    <t>건</t>
    <phoneticPr fontId="2" type="noConversion"/>
  </si>
  <si>
    <t>창업복지관</t>
    <phoneticPr fontId="2" type="noConversion"/>
  </si>
  <si>
    <t>[합    계]</t>
    <phoneticPr fontId="2" type="noConversion"/>
  </si>
  <si>
    <t>마포구민체육센타</t>
    <phoneticPr fontId="2" type="noConversion"/>
  </si>
  <si>
    <t>인터넷</t>
  </si>
  <si>
    <t>EA</t>
  </si>
  <si>
    <t>인터넷</t>
    <phoneticPr fontId="2" type="noConversion"/>
  </si>
  <si>
    <t>마포종합청사</t>
    <phoneticPr fontId="2" type="noConversion"/>
  </si>
  <si>
    <t>우리마포복지관</t>
    <phoneticPr fontId="2" type="noConversion"/>
  </si>
  <si>
    <t>아현문화건강센터</t>
    <phoneticPr fontId="2" type="noConversion"/>
  </si>
  <si>
    <t>GSB 18V-EC W</t>
  </si>
  <si>
    <t>그린웍스,충전식예초기</t>
  </si>
  <si>
    <t xml:space="preserve">Pro 80V </t>
  </si>
  <si>
    <t>DWH-W1625</t>
  </si>
  <si>
    <t>농수산물시장</t>
    <phoneticPr fontId="2" type="noConversion"/>
  </si>
  <si>
    <t>주민편익시설</t>
    <phoneticPr fontId="2" type="noConversion"/>
  </si>
  <si>
    <t>시설주차장</t>
    <phoneticPr fontId="2" type="noConversion"/>
  </si>
  <si>
    <t>종합청사 기계설비 자재</t>
    <phoneticPr fontId="9" type="noConversion"/>
  </si>
  <si>
    <t>번 호</t>
    <phoneticPr fontId="9" type="noConversion"/>
  </si>
  <si>
    <t>품 명</t>
    <phoneticPr fontId="9" type="noConversion"/>
  </si>
  <si>
    <t>규 격</t>
    <phoneticPr fontId="9" type="noConversion"/>
  </si>
  <si>
    <t>단 위</t>
    <phoneticPr fontId="9" type="noConversion"/>
  </si>
  <si>
    <t>수 량</t>
    <phoneticPr fontId="9" type="noConversion"/>
  </si>
  <si>
    <t>단 가</t>
    <phoneticPr fontId="9" type="noConversion"/>
  </si>
  <si>
    <t>금 액</t>
    <phoneticPr fontId="9" type="noConversion"/>
  </si>
  <si>
    <t>비 고</t>
    <phoneticPr fontId="9" type="noConversion"/>
  </si>
  <si>
    <t>온수순환펌프</t>
    <phoneticPr fontId="9" type="noConversion"/>
  </si>
  <si>
    <t>PH-250M</t>
    <phoneticPr fontId="9" type="noConversion"/>
  </si>
  <si>
    <t>대</t>
    <phoneticPr fontId="9" type="noConversion"/>
  </si>
  <si>
    <t>PH-080M</t>
    <phoneticPr fontId="9" type="noConversion"/>
  </si>
  <si>
    <t>마포창업복지관 단가</t>
    <phoneticPr fontId="9" type="noConversion"/>
  </si>
  <si>
    <t>스페너 세트(세신버팔로)</t>
    <phoneticPr fontId="9" type="noConversion"/>
  </si>
  <si>
    <t>14P(10∼32mm)</t>
    <phoneticPr fontId="9" type="noConversion"/>
  </si>
  <si>
    <t>set</t>
    <phoneticPr fontId="9" type="noConversion"/>
  </si>
  <si>
    <t>복스 세트(세신버팔로)</t>
    <phoneticPr fontId="9" type="noConversion"/>
  </si>
  <si>
    <t>16P(10∼27)</t>
    <phoneticPr fontId="9" type="noConversion"/>
  </si>
  <si>
    <t>힐티 충전햄머드릴</t>
    <phoneticPr fontId="9" type="noConversion"/>
  </si>
  <si>
    <t>TE4-A22-22V                (5.2Ah×2개)</t>
    <phoneticPr fontId="9" type="noConversion"/>
  </si>
  <si>
    <t>원홀수전(계림)</t>
    <phoneticPr fontId="9" type="noConversion"/>
  </si>
  <si>
    <t>KSE-610</t>
    <phoneticPr fontId="9" type="noConversion"/>
  </si>
  <si>
    <t>샤워기 수전(계림)</t>
    <phoneticPr fontId="9" type="noConversion"/>
  </si>
  <si>
    <t>KBE-600C</t>
    <phoneticPr fontId="9" type="noConversion"/>
  </si>
  <si>
    <t>세면기수전(계림)</t>
    <phoneticPr fontId="9" type="noConversion"/>
  </si>
  <si>
    <t>KLA-120C</t>
    <phoneticPr fontId="9" type="noConversion"/>
  </si>
  <si>
    <t>대변기 세척밸브</t>
    <phoneticPr fontId="9" type="noConversion"/>
  </si>
  <si>
    <t>절수형(K-200)</t>
    <phoneticPr fontId="9" type="noConversion"/>
  </si>
  <si>
    <t>EA</t>
    <phoneticPr fontId="9" type="noConversion"/>
  </si>
  <si>
    <t>le충전식 랜턴</t>
    <phoneticPr fontId="9" type="noConversion"/>
  </si>
  <si>
    <t>T103(1200루멘)</t>
    <phoneticPr fontId="9" type="noConversion"/>
  </si>
  <si>
    <t>매직테이프(적)</t>
    <phoneticPr fontId="9" type="noConversion"/>
  </si>
  <si>
    <t>0.2mm×4"×15m</t>
    <phoneticPr fontId="9" type="noConversion"/>
  </si>
  <si>
    <t>아현문화건강센타 단가</t>
    <phoneticPr fontId="9" type="noConversion"/>
  </si>
  <si>
    <t>매직테이프(황)</t>
    <phoneticPr fontId="9" type="noConversion"/>
  </si>
  <si>
    <t>매직테이프(홍)</t>
    <phoneticPr fontId="9" type="noConversion"/>
  </si>
  <si>
    <t>줄자(코메론)</t>
    <phoneticPr fontId="9" type="noConversion"/>
  </si>
  <si>
    <t>7.5M×25mm</t>
    <phoneticPr fontId="9" type="noConversion"/>
  </si>
  <si>
    <t>에어컨 동파이프</t>
    <phoneticPr fontId="9" type="noConversion"/>
  </si>
  <si>
    <t>6.35×9mm×8m</t>
    <phoneticPr fontId="9" type="noConversion"/>
  </si>
  <si>
    <t>줄</t>
    <phoneticPr fontId="9" type="noConversion"/>
  </si>
  <si>
    <t>신주부식</t>
    <phoneticPr fontId="9" type="noConversion"/>
  </si>
  <si>
    <t>15mm×8mm</t>
    <phoneticPr fontId="9" type="noConversion"/>
  </si>
  <si>
    <t>신주닛뿔</t>
    <phoneticPr fontId="9" type="noConversion"/>
  </si>
  <si>
    <t>15mm</t>
    <phoneticPr fontId="9" type="noConversion"/>
  </si>
  <si>
    <t>신주플러그</t>
    <phoneticPr fontId="9" type="noConversion"/>
  </si>
  <si>
    <t>20mm</t>
    <phoneticPr fontId="9" type="noConversion"/>
  </si>
  <si>
    <t>셋트앵커</t>
    <phoneticPr fontId="9" type="noConversion"/>
  </si>
  <si>
    <t>1/2"×125</t>
    <phoneticPr fontId="9" type="noConversion"/>
  </si>
  <si>
    <t>3/8"×75</t>
    <phoneticPr fontId="9" type="noConversion"/>
  </si>
  <si>
    <t>메니폴드게이지</t>
    <phoneticPr fontId="9" type="noConversion"/>
  </si>
  <si>
    <t>R-410A용</t>
    <phoneticPr fontId="9" type="noConversion"/>
  </si>
  <si>
    <t>냉매가스</t>
    <phoneticPr fontId="9" type="noConversion"/>
  </si>
  <si>
    <t>R-410A(10KG)</t>
    <phoneticPr fontId="9" type="noConversion"/>
  </si>
  <si>
    <t>통</t>
    <phoneticPr fontId="9" type="noConversion"/>
  </si>
  <si>
    <t>용접장갑</t>
    <phoneticPr fontId="9" type="noConversion"/>
  </si>
  <si>
    <t>NKTM</t>
    <phoneticPr fontId="9" type="noConversion"/>
  </si>
  <si>
    <t>켤레</t>
    <phoneticPr fontId="9" type="noConversion"/>
  </si>
  <si>
    <t>합 계</t>
    <phoneticPr fontId="9" type="noConversion"/>
  </si>
  <si>
    <t xml:space="preserve">변기 편심 </t>
    <phoneticPr fontId="2" type="noConversion"/>
  </si>
  <si>
    <t>100mm</t>
    <phoneticPr fontId="2" type="noConversion"/>
  </si>
  <si>
    <t>국내</t>
    <phoneticPr fontId="2" type="noConversion"/>
  </si>
  <si>
    <t>드라이버</t>
    <phoneticPr fontId="2" type="noConversion"/>
  </si>
  <si>
    <t>전공양용 드라이버220W 150mm</t>
    <phoneticPr fontId="2" type="noConversion"/>
  </si>
  <si>
    <t>베셀</t>
    <phoneticPr fontId="2" type="noConversion"/>
  </si>
  <si>
    <t>실리콘</t>
    <phoneticPr fontId="2" type="noConversion"/>
  </si>
  <si>
    <t>신에츠 OS회색 270ml</t>
    <phoneticPr fontId="2" type="noConversion"/>
  </si>
  <si>
    <t>흥국</t>
    <phoneticPr fontId="2" type="noConversion"/>
  </si>
  <si>
    <t>신에츠 OS백색 270ml</t>
    <phoneticPr fontId="2" type="noConversion"/>
  </si>
  <si>
    <t>신에츠 OS투명 270ml</t>
    <phoneticPr fontId="2" type="noConversion"/>
  </si>
  <si>
    <t>작업화</t>
    <phoneticPr fontId="2" type="noConversion"/>
  </si>
  <si>
    <t>K2</t>
    <phoneticPr fontId="2" type="noConversion"/>
  </si>
  <si>
    <t>랜턴</t>
    <phoneticPr fontId="2" type="noConversion"/>
  </si>
  <si>
    <t>울트라서치2</t>
    <phoneticPr fontId="2" type="noConversion"/>
  </si>
  <si>
    <t>리빌드</t>
    <phoneticPr fontId="2" type="noConversion"/>
  </si>
  <si>
    <t>데크용 나사</t>
    <phoneticPr fontId="2" type="noConversion"/>
  </si>
  <si>
    <t>6mm*60mm*100</t>
    <phoneticPr fontId="2" type="noConversion"/>
  </si>
  <si>
    <t>Spax</t>
    <phoneticPr fontId="2" type="noConversion"/>
  </si>
  <si>
    <t>나사 세트</t>
    <phoneticPr fontId="2" type="noConversion"/>
  </si>
  <si>
    <t>SM-WS150P</t>
    <phoneticPr fontId="2" type="noConversion"/>
  </si>
  <si>
    <t>BOX</t>
    <phoneticPr fontId="2" type="noConversion"/>
  </si>
  <si>
    <t>Smato</t>
    <phoneticPr fontId="2" type="noConversion"/>
  </si>
  <si>
    <t>가스 기록지</t>
    <phoneticPr fontId="2" type="noConversion"/>
  </si>
  <si>
    <t>HW-0002 1000mmAq저압용</t>
    <phoneticPr fontId="2" type="noConversion"/>
  </si>
  <si>
    <t>권</t>
    <phoneticPr fontId="2" type="noConversion"/>
  </si>
  <si>
    <t>한울계기</t>
    <phoneticPr fontId="2" type="noConversion"/>
  </si>
  <si>
    <t>가스 기록지 펜</t>
    <phoneticPr fontId="2" type="noConversion"/>
  </si>
  <si>
    <t>잛은펜 10mm</t>
    <phoneticPr fontId="2" type="noConversion"/>
  </si>
  <si>
    <t>긴펜 15mm</t>
    <phoneticPr fontId="2" type="noConversion"/>
  </si>
  <si>
    <t>우산 빗물 털이</t>
    <phoneticPr fontId="2" type="noConversion"/>
  </si>
  <si>
    <t>940W*800L*300H (mm)</t>
    <phoneticPr fontId="2" type="noConversion"/>
  </si>
  <si>
    <t>롤 비닐</t>
    <phoneticPr fontId="2" type="noConversion"/>
  </si>
  <si>
    <t>0.05mm*120cm*91m</t>
    <phoneticPr fontId="2" type="noConversion"/>
  </si>
  <si>
    <t>롤</t>
    <phoneticPr fontId="2" type="noConversion"/>
  </si>
  <si>
    <t>그린화학</t>
    <phoneticPr fontId="2" type="noConversion"/>
  </si>
  <si>
    <t>0.05mm*120cm*70m</t>
    <phoneticPr fontId="2" type="noConversion"/>
  </si>
  <si>
    <t>타</t>
    <phoneticPr fontId="2" type="noConversion"/>
  </si>
  <si>
    <t>세라픽스7000</t>
    <phoneticPr fontId="2" type="noConversion"/>
  </si>
  <si>
    <t>4KG</t>
    <phoneticPr fontId="2" type="noConversion"/>
  </si>
  <si>
    <t>쌍곰</t>
    <phoneticPr fontId="2" type="noConversion"/>
  </si>
  <si>
    <t>호스</t>
    <phoneticPr fontId="2" type="noConversion"/>
  </si>
  <si>
    <t>편사호스 19mm*45m</t>
    <phoneticPr fontId="2" type="noConversion"/>
  </si>
  <si>
    <t>홍일산업</t>
    <phoneticPr fontId="2" type="noConversion"/>
  </si>
  <si>
    <t>볼트 리무버</t>
    <phoneticPr fontId="2" type="noConversion"/>
  </si>
  <si>
    <t>안전 펜스</t>
    <phoneticPr fontId="2" type="noConversion"/>
  </si>
  <si>
    <t>H1000*L2500</t>
    <phoneticPr fontId="2" type="noConversion"/>
  </si>
  <si>
    <t>안전한가</t>
    <phoneticPr fontId="2" type="noConversion"/>
  </si>
  <si>
    <t>안전 펜스 베이스</t>
    <phoneticPr fontId="2" type="noConversion"/>
  </si>
  <si>
    <t>보급형고무베이스</t>
    <phoneticPr fontId="2" type="noConversion"/>
  </si>
  <si>
    <t>EA</t>
    <phoneticPr fontId="2" type="noConversion"/>
  </si>
  <si>
    <t>공구통</t>
    <phoneticPr fontId="2" type="noConversion"/>
  </si>
  <si>
    <t>STB-500</t>
    <phoneticPr fontId="2" type="noConversion"/>
  </si>
  <si>
    <t>신영측기</t>
    <phoneticPr fontId="2" type="noConversion"/>
  </si>
  <si>
    <t>철자</t>
    <phoneticPr fontId="2" type="noConversion"/>
  </si>
  <si>
    <t>1m</t>
    <phoneticPr fontId="2" type="noConversion"/>
  </si>
  <si>
    <t>별렌치 세트</t>
    <phoneticPr fontId="2" type="noConversion"/>
  </si>
  <si>
    <t>10807, 7PCS</t>
    <phoneticPr fontId="2" type="noConversion"/>
  </si>
  <si>
    <t>에클랜드</t>
    <phoneticPr fontId="2" type="noConversion"/>
  </si>
  <si>
    <t>사다리</t>
    <phoneticPr fontId="2" type="noConversion"/>
  </si>
  <si>
    <t>7단 사용높이:1945/보관높이:2065</t>
    <phoneticPr fontId="2" type="noConversion"/>
  </si>
  <si>
    <t>영도사다리</t>
    <phoneticPr fontId="2" type="noConversion"/>
  </si>
  <si>
    <t>순간접착제</t>
    <phoneticPr fontId="2" type="noConversion"/>
  </si>
  <si>
    <t>401 50g</t>
    <phoneticPr fontId="2" type="noConversion"/>
  </si>
  <si>
    <t>록타이트</t>
    <phoneticPr fontId="2" type="noConversion"/>
  </si>
  <si>
    <t>칼블럭</t>
    <phoneticPr fontId="2" type="noConversion"/>
  </si>
  <si>
    <t>6*30 백색</t>
    <phoneticPr fontId="2" type="noConversion"/>
  </si>
  <si>
    <t>6*30 적색</t>
    <phoneticPr fontId="2" type="noConversion"/>
  </si>
  <si>
    <t>봉</t>
    <phoneticPr fontId="2" type="noConversion"/>
  </si>
  <si>
    <t>삼영</t>
    <phoneticPr fontId="2" type="noConversion"/>
  </si>
  <si>
    <t>케이블타이</t>
    <phoneticPr fontId="2" type="noConversion"/>
  </si>
  <si>
    <t>100mm 흑색</t>
    <phoneticPr fontId="2" type="noConversion"/>
  </si>
  <si>
    <t>동아 베스텍</t>
    <phoneticPr fontId="2" type="noConversion"/>
  </si>
  <si>
    <t>200mm 흑색</t>
    <phoneticPr fontId="2" type="noConversion"/>
  </si>
  <si>
    <t>300mm 흑색</t>
    <phoneticPr fontId="2" type="noConversion"/>
  </si>
  <si>
    <t>충전 드릴 세트</t>
    <phoneticPr fontId="2" type="noConversion"/>
  </si>
  <si>
    <t>SET</t>
    <phoneticPr fontId="2" type="noConversion"/>
  </si>
  <si>
    <t>보쉬</t>
    <phoneticPr fontId="2" type="noConversion"/>
  </si>
  <si>
    <t>충전 해머 드릴</t>
    <phoneticPr fontId="2" type="noConversion"/>
  </si>
  <si>
    <t>BL22RH 22V</t>
    <phoneticPr fontId="2" type="noConversion"/>
  </si>
  <si>
    <t>아임삭</t>
    <phoneticPr fontId="2" type="noConversion"/>
  </si>
  <si>
    <t>방진 마스크</t>
    <phoneticPr fontId="2" type="noConversion"/>
  </si>
  <si>
    <t>8812K</t>
    <phoneticPr fontId="2" type="noConversion"/>
  </si>
  <si>
    <t>수도꼭지</t>
    <phoneticPr fontId="2" type="noConversion"/>
  </si>
  <si>
    <t>W03F28C 15mm</t>
    <phoneticPr fontId="2" type="noConversion"/>
  </si>
  <si>
    <t>안동</t>
    <phoneticPr fontId="2" type="noConversion"/>
  </si>
  <si>
    <t>두갈래꼭지 냉수 분리형 20mm</t>
    <phoneticPr fontId="2" type="noConversion"/>
  </si>
  <si>
    <t>지상테크</t>
    <phoneticPr fontId="2" type="noConversion"/>
  </si>
  <si>
    <t>마이톤</t>
    <phoneticPr fontId="2" type="noConversion"/>
  </si>
  <si>
    <t>MT400 603mm*603mm*15mm 정사각형</t>
    <phoneticPr fontId="2" type="noConversion"/>
  </si>
  <si>
    <t>KCC</t>
    <phoneticPr fontId="2" type="noConversion"/>
  </si>
  <si>
    <t>도어 스토퍼</t>
    <phoneticPr fontId="2" type="noConversion"/>
  </si>
  <si>
    <t>원터치</t>
    <phoneticPr fontId="2" type="noConversion"/>
  </si>
  <si>
    <t>우리아이</t>
    <phoneticPr fontId="2" type="noConversion"/>
  </si>
  <si>
    <t>소 계</t>
    <phoneticPr fontId="2" type="noConversion"/>
  </si>
  <si>
    <t>(백단위절사)</t>
    <phoneticPr fontId="2" type="noConversion"/>
  </si>
  <si>
    <t>부가 세</t>
    <phoneticPr fontId="2" type="noConversion"/>
  </si>
  <si>
    <t>합 계</t>
    <phoneticPr fontId="2" type="noConversion"/>
  </si>
  <si>
    <t>가격산출기초조사서(우리마포복지관)</t>
    <phoneticPr fontId="2" type="noConversion"/>
  </si>
  <si>
    <t>순번</t>
    <phoneticPr fontId="2" type="noConversion"/>
  </si>
  <si>
    <t>품 명</t>
    <phoneticPr fontId="2" type="noConversion"/>
  </si>
  <si>
    <t>규 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</si>
  <si>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</si>
  <si>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</si>
  <si>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</si>
  <si>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</si>
  <si>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제조사</t>
    <phoneticPr fontId="2" type="noConversion"/>
  </si>
  <si>
    <t>비고</t>
    <phoneticPr fontId="2" type="noConversion"/>
  </si>
  <si>
    <t>무소음카트</t>
    <phoneticPr fontId="2" type="noConversion"/>
  </si>
  <si>
    <t>초록사각대차 손잡이o, 중형 인라인바퀴</t>
    <phoneticPr fontId="2" type="noConversion"/>
  </si>
  <si>
    <t>유신카트몰</t>
    <phoneticPr fontId="2" type="noConversion"/>
  </si>
  <si>
    <t>충전용 청소기</t>
    <phoneticPr fontId="2" type="noConversion"/>
  </si>
  <si>
    <t>d102 차이슨청소기</t>
    <phoneticPr fontId="2" type="noConversion"/>
  </si>
  <si>
    <t>차이슨</t>
    <phoneticPr fontId="2" type="noConversion"/>
  </si>
  <si>
    <t>SB</t>
    <phoneticPr fontId="2" type="noConversion"/>
  </si>
  <si>
    <t>3M</t>
    <phoneticPr fontId="2" type="noConversion"/>
  </si>
  <si>
    <t>5P 볼트리무버</t>
    <phoneticPr fontId="2" type="noConversion"/>
  </si>
  <si>
    <t>툴앤툴</t>
    <phoneticPr fontId="2" type="noConversion"/>
  </si>
  <si>
    <t>인터넷</t>
    <phoneticPr fontId="2" type="noConversion"/>
  </si>
  <si>
    <t>안전 띠</t>
    <phoneticPr fontId="2" type="noConversion"/>
  </si>
  <si>
    <t>100mm X 250yd</t>
    <phoneticPr fontId="2" type="noConversion"/>
  </si>
  <si>
    <t>성진산업사</t>
    <phoneticPr fontId="2" type="noConversion"/>
  </si>
  <si>
    <t>품 명</t>
    <phoneticPr fontId="2" type="noConversion"/>
  </si>
  <si>
    <t>규 격</t>
    <phoneticPr fontId="2" type="noConversion"/>
  </si>
  <si>
    <t>비고</t>
    <phoneticPr fontId="2" type="noConversion"/>
  </si>
  <si>
    <t>기 초 산 출 조 사 서</t>
    <phoneticPr fontId="8" type="noConversion"/>
  </si>
  <si>
    <t>품   명</t>
    <phoneticPr fontId="8" type="noConversion"/>
  </si>
  <si>
    <t>규   격</t>
    <phoneticPr fontId="8" type="noConversion"/>
  </si>
  <si>
    <t>단위</t>
    <phoneticPr fontId="8" type="noConversion"/>
  </si>
  <si>
    <t>수량</t>
    <phoneticPr fontId="8" type="noConversion"/>
  </si>
  <si>
    <t>단가</t>
    <phoneticPr fontId="8" type="noConversion"/>
  </si>
  <si>
    <t>금   액</t>
    <phoneticPr fontId="8" type="noConversion"/>
  </si>
  <si>
    <t>비 고</t>
    <phoneticPr fontId="8" type="noConversion"/>
  </si>
  <si>
    <t>드릴</t>
    <phoneticPr fontId="8" type="noConversion"/>
  </si>
  <si>
    <t>서스</t>
    <phoneticPr fontId="8" type="noConversion"/>
  </si>
  <si>
    <t>set</t>
    <phoneticPr fontId="8" type="noConversion"/>
  </si>
  <si>
    <t>충전 앵글그라인더</t>
    <phoneticPr fontId="8" type="noConversion"/>
  </si>
  <si>
    <t>마끼다.DGA406</t>
    <phoneticPr fontId="8" type="noConversion"/>
  </si>
  <si>
    <t>EA</t>
    <phoneticPr fontId="8" type="noConversion"/>
  </si>
  <si>
    <t>사다리</t>
    <phoneticPr fontId="8" type="noConversion"/>
  </si>
  <si>
    <t>4*6단</t>
    <phoneticPr fontId="8" type="noConversion"/>
  </si>
  <si>
    <t>AH형 5단</t>
    <phoneticPr fontId="8" type="noConversion"/>
  </si>
  <si>
    <t>청정소화기</t>
    <phoneticPr fontId="8" type="noConversion"/>
  </si>
  <si>
    <t>3Kg</t>
    <phoneticPr fontId="8" type="noConversion"/>
  </si>
  <si>
    <t>분말소화기</t>
    <phoneticPr fontId="8" type="noConversion"/>
  </si>
  <si>
    <t>개</t>
    <phoneticPr fontId="8" type="noConversion"/>
  </si>
  <si>
    <t>양면테이프</t>
    <phoneticPr fontId="8" type="noConversion"/>
  </si>
  <si>
    <t>50mm * 2M</t>
    <phoneticPr fontId="8" type="noConversion"/>
  </si>
  <si>
    <t>ea</t>
    <phoneticPr fontId="8" type="noConversion"/>
  </si>
  <si>
    <t>작업용 코팅장갑</t>
    <phoneticPr fontId="8" type="noConversion"/>
  </si>
  <si>
    <t>3M</t>
    <phoneticPr fontId="8" type="noConversion"/>
  </si>
  <si>
    <t>소    계</t>
    <phoneticPr fontId="8" type="noConversion"/>
  </si>
  <si>
    <t>번호</t>
    <phoneticPr fontId="2" type="noConversion"/>
  </si>
  <si>
    <t>부가세포함</t>
    <phoneticPr fontId="2" type="noConversion"/>
  </si>
  <si>
    <t>15A</t>
    <phoneticPr fontId="2" type="noConversion"/>
  </si>
  <si>
    <t>개</t>
    <phoneticPr fontId="2" type="noConversion"/>
  </si>
  <si>
    <t>20A</t>
    <phoneticPr fontId="2" type="noConversion"/>
  </si>
  <si>
    <t>25A</t>
    <phoneticPr fontId="2" type="noConversion"/>
  </si>
  <si>
    <t>32A</t>
    <phoneticPr fontId="2" type="noConversion"/>
  </si>
  <si>
    <t>MK</t>
    <phoneticPr fontId="2" type="noConversion"/>
  </si>
  <si>
    <t>나비엠알오</t>
    <phoneticPr fontId="2" type="noConversion"/>
  </si>
  <si>
    <t>-</t>
    <phoneticPr fontId="2" type="noConversion"/>
  </si>
  <si>
    <t>NBR 폼 코팅장갑</t>
    <phoneticPr fontId="2" type="noConversion"/>
  </si>
  <si>
    <t>사이즈: L / 1PK(10켤레)</t>
    <phoneticPr fontId="2" type="noConversion"/>
  </si>
  <si>
    <t>1PK</t>
    <phoneticPr fontId="2" type="noConversion"/>
  </si>
  <si>
    <t>가로꼭지</t>
    <phoneticPr fontId="2" type="noConversion"/>
  </si>
  <si>
    <t>15A / 1PK(10결레)</t>
    <phoneticPr fontId="2" type="noConversion"/>
  </si>
  <si>
    <t>대정워터스</t>
    <phoneticPr fontId="2" type="noConversion"/>
  </si>
  <si>
    <t>십자커플링수도꼭지</t>
    <phoneticPr fontId="2" type="noConversion"/>
  </si>
  <si>
    <t>15A 냉수</t>
    <phoneticPr fontId="2" type="noConversion"/>
  </si>
  <si>
    <t>엘보</t>
    <phoneticPr fontId="2" type="noConversion"/>
  </si>
  <si>
    <t>유진금속</t>
    <phoneticPr fontId="2" type="noConversion"/>
  </si>
  <si>
    <t>압력계</t>
    <phoneticPr fontId="2" type="noConversion"/>
  </si>
  <si>
    <t>사이즈:50A   나사규격: 1/4</t>
    <phoneticPr fontId="2" type="noConversion"/>
  </si>
  <si>
    <t>모서리 안전보호대</t>
    <phoneticPr fontId="2" type="noConversion"/>
  </si>
  <si>
    <t>25×25×2000 , 소</t>
    <phoneticPr fontId="2" type="noConversion"/>
  </si>
  <si>
    <t>아트사인</t>
    <phoneticPr fontId="2" type="noConversion"/>
  </si>
  <si>
    <t>세면기 고압호수</t>
    <phoneticPr fontId="2" type="noConversion"/>
  </si>
  <si>
    <t>600mm</t>
    <phoneticPr fontId="2" type="noConversion"/>
  </si>
  <si>
    <t>철물박사</t>
    <phoneticPr fontId="2" type="noConversion"/>
  </si>
  <si>
    <t>스첸철사</t>
    <phoneticPr fontId="2" type="noConversion"/>
  </si>
  <si>
    <t>아연도금철사 2.0mm - 10미터</t>
    <phoneticPr fontId="2" type="noConversion"/>
  </si>
  <si>
    <t>제일선재</t>
    <phoneticPr fontId="2" type="noConversion"/>
  </si>
  <si>
    <t>빗물털이기</t>
    <phoneticPr fontId="2" type="noConversion"/>
  </si>
  <si>
    <t>RDT -1 SS</t>
    <phoneticPr fontId="2" type="noConversion"/>
  </si>
  <si>
    <t>레인드롭탭</t>
    <phoneticPr fontId="2" type="noConversion"/>
  </si>
  <si>
    <t>아크용접기</t>
    <phoneticPr fontId="2" type="noConversion"/>
  </si>
  <si>
    <t>FIRE 7000</t>
    <phoneticPr fontId="2" type="noConversion"/>
  </si>
  <si>
    <t>하림전기</t>
    <phoneticPr fontId="2" type="noConversion"/>
  </si>
  <si>
    <t>용접용 장갑</t>
    <phoneticPr fontId="2" type="noConversion"/>
  </si>
  <si>
    <t>(대) - 340mm</t>
    <phoneticPr fontId="2" type="noConversion"/>
  </si>
  <si>
    <t>자동차광 용접면</t>
    <phoneticPr fontId="2" type="noConversion"/>
  </si>
  <si>
    <t>96*39</t>
    <phoneticPr fontId="2" type="noConversion"/>
  </si>
  <si>
    <t>용접기 홀더세트</t>
    <phoneticPr fontId="2" type="noConversion"/>
  </si>
  <si>
    <t>16SQ 10M</t>
    <phoneticPr fontId="2" type="noConversion"/>
  </si>
  <si>
    <t>퍼펙트대대</t>
    <phoneticPr fontId="2" type="noConversion"/>
  </si>
  <si>
    <t>용접 앞치마</t>
    <phoneticPr fontId="2" type="noConversion"/>
  </si>
  <si>
    <t>600*900</t>
    <phoneticPr fontId="2" type="noConversion"/>
  </si>
  <si>
    <t>태성산업</t>
    <phoneticPr fontId="2" type="noConversion"/>
  </si>
  <si>
    <t>용접각반</t>
    <phoneticPr fontId="2" type="noConversion"/>
  </si>
  <si>
    <t>에어콤프레샤</t>
    <phoneticPr fontId="2" type="noConversion"/>
  </si>
  <si>
    <t>3.5HP , 탱크용량 : 40L ,전압220V</t>
    <phoneticPr fontId="2" type="noConversion"/>
  </si>
  <si>
    <t>서원콤프레샤</t>
    <phoneticPr fontId="2" type="noConversion"/>
  </si>
  <si>
    <t>에어건</t>
    <phoneticPr fontId="2" type="noConversion"/>
  </si>
  <si>
    <t>노즐길이 : 170mm</t>
    <phoneticPr fontId="2" type="noConversion"/>
  </si>
  <si>
    <t>파워호수</t>
    <phoneticPr fontId="2" type="noConversion"/>
  </si>
  <si>
    <t>길이 : 30m</t>
    <phoneticPr fontId="2" type="noConversion"/>
  </si>
  <si>
    <t>쌍마T.M</t>
    <phoneticPr fontId="2" type="noConversion"/>
  </si>
  <si>
    <t>a형 사다리</t>
    <phoneticPr fontId="2" type="noConversion"/>
  </si>
  <si>
    <t xml:space="preserve">단수 :  2 x 7 </t>
    <phoneticPr fontId="2" type="noConversion"/>
  </si>
  <si>
    <t>스마토</t>
    <phoneticPr fontId="2" type="noConversion"/>
  </si>
  <si>
    <t>도배 작업대</t>
    <phoneticPr fontId="2" type="noConversion"/>
  </si>
  <si>
    <t>규격(폭 X 넓이) / 300 X 1,200</t>
    <phoneticPr fontId="2" type="noConversion"/>
  </si>
  <si>
    <t>재생비닐</t>
    <phoneticPr fontId="2" type="noConversion"/>
  </si>
  <si>
    <t>0.05×1,800×45</t>
    <phoneticPr fontId="2" type="noConversion"/>
  </si>
  <si>
    <t>1ROLL</t>
    <phoneticPr fontId="2" type="noConversion"/>
  </si>
  <si>
    <t>자석수평</t>
    <phoneticPr fontId="2" type="noConversion"/>
  </si>
  <si>
    <t>300 (12)</t>
    <phoneticPr fontId="2" type="noConversion"/>
  </si>
  <si>
    <t>베스토</t>
    <phoneticPr fontId="2" type="noConversion"/>
  </si>
  <si>
    <t>고무흡착기</t>
    <phoneticPr fontId="2" type="noConversion"/>
  </si>
  <si>
    <t>규격 : 125mm</t>
    <phoneticPr fontId="2" type="noConversion"/>
  </si>
  <si>
    <t>손잡이밴드</t>
    <phoneticPr fontId="2" type="noConversion"/>
  </si>
  <si>
    <t>길이 : 200m / 1PK(2EA)</t>
    <phoneticPr fontId="2" type="noConversion"/>
  </si>
  <si>
    <t>코텍스</t>
    <phoneticPr fontId="2" type="noConversion"/>
  </si>
  <si>
    <t>호스밴드</t>
    <phoneticPr fontId="2" type="noConversion"/>
  </si>
  <si>
    <t>클램프직경 17-25mm</t>
    <phoneticPr fontId="2" type="noConversion"/>
  </si>
  <si>
    <t>JCS</t>
    <phoneticPr fontId="2" type="noConversion"/>
  </si>
  <si>
    <t>클램프직경 30-40mm</t>
    <phoneticPr fontId="2" type="noConversion"/>
  </si>
  <si>
    <t>가격산출기초조사서(아현문화건강센터)</t>
    <phoneticPr fontId="2" type="noConversion"/>
  </si>
  <si>
    <t>아날로그 온습도계</t>
    <phoneticPr fontId="2" type="noConversion"/>
  </si>
  <si>
    <t>플라스틱 온도계습도계(6568) : 옵션01</t>
    <phoneticPr fontId="2" type="noConversion"/>
  </si>
  <si>
    <t>개</t>
    <phoneticPr fontId="2" type="noConversion"/>
  </si>
  <si>
    <t>㈜트리</t>
    <phoneticPr fontId="2" type="noConversion"/>
  </si>
  <si>
    <t>부가세포함</t>
    <phoneticPr fontId="2" type="noConversion"/>
  </si>
  <si>
    <t>볼밸브</t>
    <phoneticPr fontId="2" type="noConversion"/>
  </si>
  <si>
    <t>15A</t>
    <phoneticPr fontId="2" type="noConversion"/>
  </si>
  <si>
    <t>㈜명인코리아</t>
    <phoneticPr fontId="2" type="noConversion"/>
  </si>
  <si>
    <t>20A</t>
    <phoneticPr fontId="2" type="noConversion"/>
  </si>
  <si>
    <t>25A</t>
    <phoneticPr fontId="2" type="noConversion"/>
  </si>
  <si>
    <t>32A</t>
    <phoneticPr fontId="2" type="noConversion"/>
  </si>
  <si>
    <t>50A</t>
    <phoneticPr fontId="2" type="noConversion"/>
  </si>
  <si>
    <t>매직 보온테이프</t>
    <phoneticPr fontId="2" type="noConversion"/>
  </si>
  <si>
    <t>녹색(100*15)</t>
    <phoneticPr fontId="2" type="noConversion"/>
  </si>
  <si>
    <t>MK</t>
    <phoneticPr fontId="2" type="noConversion"/>
  </si>
  <si>
    <t>적색(100*15)</t>
    <phoneticPr fontId="2" type="noConversion"/>
  </si>
  <si>
    <t>황색(100*15)</t>
    <phoneticPr fontId="2" type="noConversion"/>
  </si>
  <si>
    <t>청색(100*15)</t>
    <phoneticPr fontId="2" type="noConversion"/>
  </si>
  <si>
    <t>백색(100*15)</t>
    <phoneticPr fontId="2" type="noConversion"/>
  </si>
  <si>
    <t>흑색(100*15)</t>
    <phoneticPr fontId="2" type="noConversion"/>
  </si>
  <si>
    <t>자동폽업</t>
    <phoneticPr fontId="2" type="noConversion"/>
  </si>
  <si>
    <t>DL-P4021</t>
    <phoneticPr fontId="2" type="noConversion"/>
  </si>
  <si>
    <t>대림바스</t>
    <phoneticPr fontId="2" type="noConversion"/>
  </si>
  <si>
    <t>아크 용접봉(스텐)</t>
    <phoneticPr fontId="2" type="noConversion"/>
  </si>
  <si>
    <t>NC-309(5KG)  3.2Ø</t>
    <phoneticPr fontId="2" type="noConversion"/>
  </si>
  <si>
    <t>box</t>
    <phoneticPr fontId="2" type="noConversion"/>
  </si>
  <si>
    <t>조선선재</t>
    <phoneticPr fontId="2" type="noConversion"/>
  </si>
  <si>
    <t>아크 용접봉(연강봉)</t>
    <phoneticPr fontId="2" type="noConversion"/>
  </si>
  <si>
    <t>CR-13(20KG) / 3.2mm</t>
    <phoneticPr fontId="2" type="noConversion"/>
  </si>
  <si>
    <t>안전띠</t>
    <phoneticPr fontId="2" type="noConversion"/>
  </si>
  <si>
    <t>백색</t>
    <phoneticPr fontId="2" type="noConversion"/>
  </si>
  <si>
    <t>ROLL</t>
    <phoneticPr fontId="2" type="noConversion"/>
  </si>
  <si>
    <t>성진산업사</t>
    <phoneticPr fontId="2" type="noConversion"/>
  </si>
  <si>
    <t>에어밴트</t>
    <phoneticPr fontId="2" type="noConversion"/>
  </si>
  <si>
    <t>신일밸브</t>
    <phoneticPr fontId="2" type="noConversion"/>
  </si>
  <si>
    <t>양쪽개폐형 공구함</t>
    <phoneticPr fontId="2" type="noConversion"/>
  </si>
  <si>
    <t>440*190*180</t>
    <phoneticPr fontId="2" type="noConversion"/>
  </si>
  <si>
    <t>나비엠알오</t>
    <phoneticPr fontId="2" type="noConversion"/>
  </si>
  <si>
    <t>온도계</t>
    <phoneticPr fontId="2" type="noConversion"/>
  </si>
  <si>
    <t>T형 150도 X 75파이- 100mm</t>
    <phoneticPr fontId="2" type="noConversion"/>
  </si>
  <si>
    <t>-</t>
    <phoneticPr fontId="2" type="noConversion"/>
  </si>
  <si>
    <t>알루미늄테이프</t>
    <phoneticPr fontId="2" type="noConversion"/>
  </si>
  <si>
    <t>폭 : 50mm</t>
    <phoneticPr fontId="2" type="noConversion"/>
  </si>
  <si>
    <t>금성케이엔티</t>
    <phoneticPr fontId="2" type="noConversion"/>
  </si>
  <si>
    <t>서랍형부품박스</t>
    <phoneticPr fontId="2" type="noConversion"/>
  </si>
  <si>
    <t>344 X 205(191) X 270</t>
    <phoneticPr fontId="2" type="noConversion"/>
  </si>
  <si>
    <t>중앙브레인</t>
    <phoneticPr fontId="2" type="noConversion"/>
  </si>
  <si>
    <t>대변기 세척밸브</t>
    <phoneticPr fontId="2" type="noConversion"/>
  </si>
  <si>
    <t>국내산 KS인증마크 규격제품(절수형)</t>
    <phoneticPr fontId="2" type="noConversion"/>
  </si>
  <si>
    <t>ea</t>
    <phoneticPr fontId="2" type="noConversion"/>
  </si>
  <si>
    <t>세면대 폽업</t>
    <phoneticPr fontId="2" type="noConversion"/>
  </si>
  <si>
    <t>DL-P4020(수동폽업)</t>
    <phoneticPr fontId="2" type="noConversion"/>
  </si>
  <si>
    <t>스텐 비누받침대</t>
    <phoneticPr fontId="2" type="noConversion"/>
  </si>
  <si>
    <t>고정피스 구멍 간격(35mm)</t>
    <phoneticPr fontId="2" type="noConversion"/>
  </si>
  <si>
    <t>충전식LED 작업등
(충전 아답터 포함)</t>
    <phoneticPr fontId="2" type="noConversion"/>
  </si>
  <si>
    <t>SWL-240R2(배터리용량5,200mAh)</t>
    <phoneticPr fontId="2" type="noConversion"/>
  </si>
  <si>
    <t>LED랜턴
(배터리+ 충전기 포함)</t>
    <phoneticPr fontId="2" type="noConversion"/>
  </si>
  <si>
    <t>ultra search Cree XP-L V6
(배터리 3500mAh)</t>
    <phoneticPr fontId="2" type="noConversion"/>
  </si>
  <si>
    <t>합   계</t>
    <phoneticPr fontId="2" type="noConversion"/>
  </si>
  <si>
    <t xml:space="preserve"> </t>
    <phoneticPr fontId="2" type="noConversion"/>
  </si>
  <si>
    <t>백단위 절사</t>
    <phoneticPr fontId="2" type="noConversion"/>
  </si>
  <si>
    <t>인터넷</t>
    <phoneticPr fontId="2" type="noConversion"/>
  </si>
  <si>
    <t>기초산출조사서</t>
    <phoneticPr fontId="2" type="noConversion"/>
  </si>
  <si>
    <t>금1,229,000원(금일백이십이만구천원-부가세포함)</t>
    <phoneticPr fontId="2" type="noConversion"/>
  </si>
  <si>
    <t>번호</t>
    <phoneticPr fontId="2" type="noConversion"/>
  </si>
  <si>
    <t>수 량</t>
    <phoneticPr fontId="2" type="noConversion"/>
  </si>
  <si>
    <t>단 위</t>
    <phoneticPr fontId="2" type="noConversion"/>
  </si>
  <si>
    <t>인터넷자료</t>
    <phoneticPr fontId="2" type="noConversion"/>
  </si>
  <si>
    <t>적용 자료</t>
    <phoneticPr fontId="2" type="noConversion"/>
  </si>
  <si>
    <t>단 가</t>
    <phoneticPr fontId="2" type="noConversion"/>
  </si>
  <si>
    <t>금 액</t>
    <phoneticPr fontId="2" type="noConversion"/>
  </si>
  <si>
    <t>PVC 공구함</t>
    <phoneticPr fontId="2" type="noConversion"/>
  </si>
  <si>
    <t>SM-T402</t>
    <phoneticPr fontId="2" type="noConversion"/>
  </si>
  <si>
    <t>ea</t>
    <phoneticPr fontId="2" type="noConversion"/>
  </si>
  <si>
    <t>인터넷</t>
    <phoneticPr fontId="2" type="noConversion"/>
  </si>
  <si>
    <t>화장실큐비클
잠금쇠</t>
    <phoneticPr fontId="2" type="noConversion"/>
  </si>
  <si>
    <t>구형 해우소 원형잠금쇠사이즈(N204)</t>
    <phoneticPr fontId="2" type="noConversion"/>
  </si>
  <si>
    <t>온수순환용펌프</t>
    <phoneticPr fontId="2" type="noConversion"/>
  </si>
  <si>
    <t>wilo PH-080M (40mm)</t>
    <phoneticPr fontId="2" type="noConversion"/>
  </si>
  <si>
    <t>품    명</t>
    <phoneticPr fontId="9" type="noConversion"/>
  </si>
  <si>
    <t>규   격</t>
    <phoneticPr fontId="9" type="noConversion"/>
  </si>
  <si>
    <t>단위</t>
    <phoneticPr fontId="9" type="noConversion"/>
  </si>
  <si>
    <t>수량</t>
    <phoneticPr fontId="9" type="noConversion"/>
  </si>
  <si>
    <t>단가</t>
    <phoneticPr fontId="9" type="noConversion"/>
  </si>
  <si>
    <t>금액</t>
    <phoneticPr fontId="9" type="noConversion"/>
  </si>
  <si>
    <t>비         고</t>
    <phoneticPr fontId="9" type="noConversion"/>
  </si>
  <si>
    <t>다목적사다리</t>
    <phoneticPr fontId="9" type="noConversion"/>
  </si>
  <si>
    <t>LS-4</t>
    <phoneticPr fontId="9" type="noConversion"/>
  </si>
  <si>
    <t>개</t>
    <phoneticPr fontId="9" type="noConversion"/>
  </si>
  <si>
    <t>로프사다리</t>
    <phoneticPr fontId="9" type="noConversion"/>
  </si>
  <si>
    <t>SU-D1</t>
    <phoneticPr fontId="9" type="noConversion"/>
  </si>
  <si>
    <t>광폭홈스템</t>
    <phoneticPr fontId="9" type="noConversion"/>
  </si>
  <si>
    <t>SU-G5</t>
    <phoneticPr fontId="9" type="noConversion"/>
  </si>
  <si>
    <t>저장식전기온수기</t>
    <phoneticPr fontId="9" type="noConversion"/>
  </si>
  <si>
    <t>PLUS-50</t>
    <phoneticPr fontId="9" type="noConversion"/>
  </si>
  <si>
    <t>해빙기전선</t>
    <phoneticPr fontId="9" type="noConversion"/>
  </si>
  <si>
    <t>35SQ</t>
    <phoneticPr fontId="9" type="noConversion"/>
  </si>
  <si>
    <t>EA/10M</t>
    <phoneticPr fontId="9" type="noConversion"/>
  </si>
  <si>
    <t>전기헤빙기</t>
    <phoneticPr fontId="9" type="noConversion"/>
  </si>
  <si>
    <t>7.5KW</t>
    <phoneticPr fontId="9" type="noConversion"/>
  </si>
  <si>
    <t>보쉬AC드릴척</t>
    <phoneticPr fontId="9" type="noConversion"/>
  </si>
  <si>
    <t>13MM+sds
어댑터982</t>
    <phoneticPr fontId="9" type="noConversion"/>
  </si>
  <si>
    <t>리벳못</t>
    <phoneticPr fontId="9" type="noConversion"/>
  </si>
  <si>
    <t>4mm</t>
    <phoneticPr fontId="9" type="noConversion"/>
  </si>
  <si>
    <t>봉지</t>
    <phoneticPr fontId="9" type="noConversion"/>
  </si>
  <si>
    <t>스테인레스리벳못</t>
    <phoneticPr fontId="9" type="noConversion"/>
  </si>
  <si>
    <t>볼렌치</t>
    <phoneticPr fontId="9" type="noConversion"/>
  </si>
  <si>
    <t>13ps</t>
    <phoneticPr fontId="9" type="noConversion"/>
  </si>
  <si>
    <t>서랍식부품함</t>
    <phoneticPr fontId="9" type="noConversion"/>
  </si>
  <si>
    <t>ca509</t>
    <phoneticPr fontId="9" type="noConversion"/>
  </si>
  <si>
    <t>컵써클캇타</t>
    <phoneticPr fontId="9" type="noConversion"/>
  </si>
  <si>
    <t>cp200</t>
    <phoneticPr fontId="9" type="noConversion"/>
  </si>
  <si>
    <t>공구함시리즈</t>
    <phoneticPr fontId="9" type="noConversion"/>
  </si>
  <si>
    <t>sm-t301</t>
    <phoneticPr fontId="9" type="noConversion"/>
  </si>
  <si>
    <t>동파방지형히터</t>
    <phoneticPr fontId="9" type="noConversion"/>
  </si>
  <si>
    <t>센서형 30m</t>
    <phoneticPr fontId="9" type="noConversion"/>
  </si>
  <si>
    <t>센서형 10m</t>
    <phoneticPr fontId="9" type="noConversion"/>
  </si>
  <si>
    <t>동파이프</t>
    <phoneticPr fontId="9" type="noConversion"/>
  </si>
  <si>
    <t>25mm</t>
    <phoneticPr fontId="9" type="noConversion"/>
  </si>
  <si>
    <t>본</t>
    <phoneticPr fontId="9" type="noConversion"/>
  </si>
  <si>
    <t>은박보온재(동관)</t>
    <phoneticPr fontId="9" type="noConversion"/>
  </si>
  <si>
    <t>25mm * 50t</t>
    <phoneticPr fontId="9" type="noConversion"/>
  </si>
  <si>
    <t>20mm * 50t</t>
    <phoneticPr fontId="9" type="noConversion"/>
  </si>
  <si>
    <t>세라믹히터(벽걸이)</t>
    <phoneticPr fontId="9" type="noConversion"/>
  </si>
  <si>
    <t>스피드핸들</t>
    <phoneticPr fontId="9" type="noConversion"/>
  </si>
  <si>
    <t>부탄가스 어댑터</t>
    <phoneticPr fontId="9" type="noConversion"/>
  </si>
  <si>
    <t>파이프바이스</t>
    <phoneticPr fontId="9" type="noConversion"/>
  </si>
  <si>
    <t>12~65mm</t>
    <phoneticPr fontId="9" type="noConversion"/>
  </si>
  <si>
    <t>탁상바이스</t>
    <phoneticPr fontId="9" type="noConversion"/>
  </si>
  <si>
    <t>HS-BV75</t>
    <phoneticPr fontId="9" type="noConversion"/>
  </si>
  <si>
    <t>합계</t>
    <phoneticPr fontId="2" type="noConversion"/>
  </si>
  <si>
    <t>실리콘 회색</t>
    <phoneticPr fontId="9" type="noConversion"/>
  </si>
  <si>
    <t>실리콘 투명</t>
    <phoneticPr fontId="9" type="noConversion"/>
  </si>
  <si>
    <t>복합형 자동에어변(쓰리원)</t>
    <phoneticPr fontId="9" type="noConversion"/>
  </si>
  <si>
    <t>샤워기 수전(입식, RBT700A)</t>
    <phoneticPr fontId="9" type="noConversion"/>
  </si>
  <si>
    <t>도어클로져</t>
    <phoneticPr fontId="9" type="noConversion"/>
  </si>
  <si>
    <t>전지가위(양손)</t>
    <phoneticPr fontId="9" type="noConversion"/>
  </si>
  <si>
    <t>육각렌치(1set)</t>
    <phoneticPr fontId="9" type="noConversion"/>
  </si>
  <si>
    <t>바이스플라이어</t>
    <phoneticPr fontId="9" type="noConversion"/>
  </si>
  <si>
    <t>스패너(8x9mm)</t>
    <phoneticPr fontId="9" type="noConversion"/>
  </si>
  <si>
    <t>빠루(소)</t>
    <phoneticPr fontId="9" type="noConversion"/>
  </si>
  <si>
    <t>에어벤트(100A)</t>
    <phoneticPr fontId="9" type="noConversion"/>
  </si>
  <si>
    <t>에어벤트(50A)</t>
    <phoneticPr fontId="9" type="noConversion"/>
  </si>
  <si>
    <t>품목명</t>
    <phoneticPr fontId="9" type="noConversion"/>
  </si>
  <si>
    <t>개수(EA)</t>
    <phoneticPr fontId="9" type="noConversion"/>
  </si>
  <si>
    <t>단가(원)</t>
    <phoneticPr fontId="9" type="noConversion"/>
  </si>
  <si>
    <t>가격(원)</t>
    <phoneticPr fontId="9" type="noConversion"/>
  </si>
  <si>
    <t>출처</t>
    <phoneticPr fontId="9" type="noConversion"/>
  </si>
  <si>
    <t>절단석(14inch)</t>
    <phoneticPr fontId="9" type="noConversion"/>
  </si>
  <si>
    <t>소화기 부라켓</t>
    <phoneticPr fontId="9" type="noConversion"/>
  </si>
  <si>
    <t>실리콘 백색</t>
    <phoneticPr fontId="9" type="noConversion"/>
  </si>
  <si>
    <t>인터넷</t>
    <phoneticPr fontId="8" type="noConversion"/>
  </si>
  <si>
    <t>인터넷</t>
    <phoneticPr fontId="9" type="noConversion"/>
  </si>
  <si>
    <t>시설주차장 설비 자재</t>
    <phoneticPr fontId="8" type="noConversion"/>
  </si>
  <si>
    <t>철</t>
    <phoneticPr fontId="8" type="noConversion"/>
  </si>
  <si>
    <t>인터넷</t>
    <phoneticPr fontId="8" type="noConversion"/>
  </si>
  <si>
    <t>부가세 포함</t>
    <phoneticPr fontId="8" type="noConversion"/>
  </si>
  <si>
    <t>공기질 측정기</t>
    <phoneticPr fontId="8" type="noConversion"/>
  </si>
  <si>
    <t>CO,CO2,온도,습도 겸용</t>
    <phoneticPr fontId="8" type="noConversion"/>
  </si>
  <si>
    <t>다가네 드라이버</t>
    <phoneticPr fontId="8" type="noConversion"/>
  </si>
  <si>
    <t>-자(10*300)</t>
    <phoneticPr fontId="8" type="noConversion"/>
  </si>
  <si>
    <t>디월트  이동식 공구함</t>
    <phoneticPr fontId="8" type="noConversion"/>
  </si>
  <si>
    <t>DWST17820</t>
    <phoneticPr fontId="8" type="noConversion"/>
  </si>
  <si>
    <t>DWST17803</t>
    <phoneticPr fontId="8" type="noConversion"/>
  </si>
  <si>
    <t>DWST17804</t>
    <phoneticPr fontId="8" type="noConversion"/>
  </si>
  <si>
    <t>직결피스</t>
    <phoneticPr fontId="8" type="noConversion"/>
  </si>
  <si>
    <t>#8*16-1000개(1봉)</t>
    <phoneticPr fontId="8" type="noConversion"/>
  </si>
  <si>
    <t>봉</t>
    <phoneticPr fontId="8" type="noConversion"/>
  </si>
  <si>
    <t>#8*20-1000개(1봉)</t>
    <phoneticPr fontId="8" type="noConversion"/>
  </si>
  <si>
    <t>#8*32-500개(1봉)</t>
    <phoneticPr fontId="8" type="noConversion"/>
  </si>
  <si>
    <t>나무피스</t>
    <phoneticPr fontId="8" type="noConversion"/>
  </si>
  <si>
    <t>4*16-500</t>
    <phoneticPr fontId="8" type="noConversion"/>
  </si>
  <si>
    <t>충전 직소기</t>
    <phoneticPr fontId="8" type="noConversion"/>
  </si>
  <si>
    <t>GST18V-LI S(5.0베터리 2개, 날 3종)</t>
    <phoneticPr fontId="8" type="noConversion"/>
  </si>
  <si>
    <t>인터넷-보쉬</t>
    <phoneticPr fontId="8" type="noConversion"/>
  </si>
  <si>
    <t>충전 컷소기</t>
    <phoneticPr fontId="8" type="noConversion"/>
  </si>
  <si>
    <t>GSA18V-LI C(5.0베터리 2개, 날 3종)</t>
    <phoneticPr fontId="8" type="noConversion"/>
  </si>
  <si>
    <t>레이저 거리측정기</t>
    <phoneticPr fontId="8" type="noConversion"/>
  </si>
  <si>
    <t>GLM50C(블루투스 연결)</t>
    <phoneticPr fontId="8" type="noConversion"/>
  </si>
  <si>
    <t>합    계</t>
    <phoneticPr fontId="8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</si>
</sst>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1313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rgb="FF5B5B5B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777777"/>
      <name val="맑은 고딕"/>
      <family val="3"/>
      <charset val="129"/>
      <scheme val="minor"/>
    </font>
    <font>
      <u/>
      <sz val="10"/>
      <color indexed="12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217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1" fontId="1" fillId="0" borderId="5" xfId="0" applyNumberFormat="1" applyFont="1" applyBorder="1">
      <alignment vertical="center"/>
    </xf>
    <xf numFmtId="41" fontId="1" fillId="0" borderId="6" xfId="0" applyNumberFormat="1" applyFont="1" applyBorder="1">
      <alignment vertical="center"/>
    </xf>
    <xf numFmtId="0" fontId="0" fillId="0" borderId="5" xfId="0" applyBorder="1" applyAlignment="1">
      <alignment horizontal="center" vertical="center"/>
    </xf>
    <xf numFmtId="37" fontId="0" fillId="0" borderId="9" xfId="0" applyNumberForma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37" fontId="0" fillId="0" borderId="11" xfId="0" applyNumberForma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>
      <alignment vertical="center"/>
    </xf>
    <xf numFmtId="41" fontId="7" fillId="3" borderId="13" xfId="0" applyNumberFormat="1" applyFont="1" applyFill="1" applyBorder="1">
      <alignment vertical="center"/>
    </xf>
    <xf numFmtId="0" fontId="7" fillId="3" borderId="14" xfId="0" applyFont="1" applyFill="1" applyBorder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8" xfId="0" applyFont="1" applyBorder="1">
      <alignment vertical="center"/>
    </xf>
    <xf numFmtId="0" fontId="10" fillId="0" borderId="28" xfId="0" applyFont="1" applyBorder="1" applyAlignment="1">
      <alignment horizontal="center" vertical="center"/>
    </xf>
    <xf numFmtId="41" fontId="10" fillId="0" borderId="28" xfId="1" applyFont="1" applyBorder="1">
      <alignment vertical="center"/>
    </xf>
    <xf numFmtId="0" fontId="10" fillId="0" borderId="31" xfId="0" applyFont="1" applyBorder="1">
      <alignment vertical="center"/>
    </xf>
    <xf numFmtId="0" fontId="10" fillId="0" borderId="32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41" fontId="10" fillId="6" borderId="1" xfId="1" applyFont="1" applyFill="1" applyBorder="1">
      <alignment vertical="center"/>
    </xf>
    <xf numFmtId="41" fontId="10" fillId="0" borderId="1" xfId="1" applyFont="1" applyBorder="1">
      <alignment vertical="center"/>
    </xf>
    <xf numFmtId="0" fontId="10" fillId="6" borderId="33" xfId="0" applyFont="1" applyFill="1" applyBorder="1">
      <alignment vertical="center"/>
    </xf>
    <xf numFmtId="0" fontId="10" fillId="0" borderId="33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>
      <alignment vertical="center"/>
    </xf>
    <xf numFmtId="41" fontId="10" fillId="6" borderId="35" xfId="0" applyNumberFormat="1" applyFont="1" applyFill="1" applyBorder="1">
      <alignment vertical="center"/>
    </xf>
    <xf numFmtId="0" fontId="10" fillId="0" borderId="36" xfId="0" applyFont="1" applyBorder="1">
      <alignment vertical="center"/>
    </xf>
    <xf numFmtId="41" fontId="0" fillId="0" borderId="6" xfId="0" applyNumberFormat="1" applyBorder="1">
      <alignment vertical="center"/>
    </xf>
    <xf numFmtId="0" fontId="12" fillId="0" borderId="0" xfId="0" applyFont="1">
      <alignment vertical="center"/>
    </xf>
    <xf numFmtId="0" fontId="12" fillId="0" borderId="8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7" fontId="13" fillId="5" borderId="1" xfId="0" applyNumberFormat="1" applyFont="1" applyFill="1" applyBorder="1" applyAlignment="1">
      <alignment horizontal="center" vertical="center" shrinkToFit="1"/>
    </xf>
    <xf numFmtId="0" fontId="13" fillId="0" borderId="3" xfId="1" applyNumberFormat="1" applyFont="1" applyFill="1" applyBorder="1" applyAlignment="1">
      <alignment horizontal="center" vertical="center"/>
    </xf>
    <xf numFmtId="41" fontId="13" fillId="0" borderId="3" xfId="1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right" vertical="center"/>
    </xf>
    <xf numFmtId="41" fontId="13" fillId="0" borderId="1" xfId="1" applyFont="1" applyFill="1" applyBorder="1" applyAlignment="1">
      <alignment horizontal="right" vertic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3" fillId="0" borderId="1" xfId="1" applyFont="1" applyBorder="1" applyAlignment="1">
      <alignment horizontal="right" vertical="center"/>
    </xf>
    <xf numFmtId="0" fontId="13" fillId="0" borderId="3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right" vertical="center"/>
    </xf>
    <xf numFmtId="176" fontId="15" fillId="4" borderId="15" xfId="0" applyNumberFormat="1" applyFont="1" applyFill="1" applyBorder="1" applyAlignment="1">
      <alignment horizontal="right" vertical="center"/>
    </xf>
    <xf numFmtId="0" fontId="13" fillId="4" borderId="15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5" fillId="4" borderId="16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7" fillId="0" borderId="2" xfId="6" applyFont="1" applyBorder="1" applyAlignment="1" applyProtection="1">
      <alignment horizontal="center" vertical="center"/>
    </xf>
    <xf numFmtId="0" fontId="17" fillId="0" borderId="38" xfId="6" applyFont="1" applyBorder="1" applyAlignment="1" applyProtection="1">
      <alignment horizontal="center" vertical="center"/>
    </xf>
    <xf numFmtId="0" fontId="17" fillId="4" borderId="10" xfId="6" applyFont="1" applyFill="1" applyBorder="1" applyAlignment="1" applyProtection="1">
      <alignment horizontal="center" vertical="center"/>
    </xf>
    <xf numFmtId="3" fontId="13" fillId="5" borderId="1" xfId="0" applyNumberFormat="1" applyFont="1" applyFill="1" applyBorder="1" applyAlignment="1">
      <alignment horizontal="right" vertical="center"/>
    </xf>
    <xf numFmtId="0" fontId="17" fillId="5" borderId="2" xfId="6" applyFont="1" applyFill="1" applyBorder="1" applyAlignment="1" applyProtection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41" fontId="19" fillId="0" borderId="0" xfId="1" applyFont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41" fontId="19" fillId="0" borderId="41" xfId="1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41" fontId="18" fillId="0" borderId="8" xfId="1" applyFont="1" applyBorder="1" applyAlignment="1">
      <alignment vertical="center"/>
    </xf>
    <xf numFmtId="0" fontId="20" fillId="0" borderId="42" xfId="6" applyFont="1" applyBorder="1" applyAlignment="1" applyProtection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3" fontId="18" fillId="6" borderId="8" xfId="0" applyNumberFormat="1" applyFont="1" applyFill="1" applyBorder="1">
      <alignment vertical="center"/>
    </xf>
    <xf numFmtId="0" fontId="13" fillId="0" borderId="8" xfId="0" applyFont="1" applyBorder="1">
      <alignment vertical="center"/>
    </xf>
    <xf numFmtId="0" fontId="13" fillId="0" borderId="43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41" fontId="18" fillId="0" borderId="60" xfId="1" applyFont="1" applyBorder="1" applyAlignment="1">
      <alignment vertical="center"/>
    </xf>
    <xf numFmtId="0" fontId="20" fillId="0" borderId="61" xfId="6" applyFont="1" applyBorder="1" applyAlignment="1" applyProtection="1">
      <alignment horizontal="center" vertical="center"/>
    </xf>
    <xf numFmtId="0" fontId="13" fillId="0" borderId="39" xfId="0" applyFont="1" applyBorder="1">
      <alignment vertical="center"/>
    </xf>
    <xf numFmtId="0" fontId="19" fillId="4" borderId="41" xfId="0" applyFont="1" applyFill="1" applyBorder="1" applyAlignment="1">
      <alignment horizontal="center" vertical="center"/>
    </xf>
    <xf numFmtId="41" fontId="19" fillId="4" borderId="41" xfId="1" applyFont="1" applyFill="1" applyBorder="1">
      <alignment vertical="center"/>
    </xf>
    <xf numFmtId="0" fontId="19" fillId="4" borderId="40" xfId="0" applyFont="1" applyFill="1" applyBorder="1">
      <alignment vertical="center"/>
    </xf>
    <xf numFmtId="0" fontId="13" fillId="0" borderId="45" xfId="0" applyFont="1" applyBorder="1" applyAlignment="1">
      <alignment horizontal="center" vertical="center"/>
    </xf>
    <xf numFmtId="41" fontId="18" fillId="0" borderId="46" xfId="1" applyFont="1" applyBorder="1" applyAlignment="1">
      <alignment vertical="center"/>
    </xf>
    <xf numFmtId="0" fontId="20" fillId="0" borderId="24" xfId="6" applyFont="1" applyBorder="1" applyAlignment="1" applyProtection="1">
      <alignment horizontal="center" vertical="center"/>
    </xf>
    <xf numFmtId="0" fontId="13" fillId="0" borderId="39" xfId="0" applyFont="1" applyBorder="1" applyAlignment="1">
      <alignment horizontal="center" vertical="center"/>
    </xf>
    <xf numFmtId="17" fontId="13" fillId="0" borderId="1" xfId="0" applyNumberFormat="1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horizontal="right" vertical="center"/>
    </xf>
    <xf numFmtId="0" fontId="13" fillId="0" borderId="5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13" fillId="0" borderId="8" xfId="0" applyNumberFormat="1" applyFont="1" applyBorder="1">
      <alignment vertical="center"/>
    </xf>
    <xf numFmtId="0" fontId="13" fillId="0" borderId="8" xfId="0" applyFont="1" applyBorder="1" applyAlignment="1">
      <alignment horizontal="center" vertical="center" wrapText="1"/>
    </xf>
    <xf numFmtId="176" fontId="13" fillId="0" borderId="8" xfId="0" applyNumberFormat="1" applyFont="1" applyBorder="1">
      <alignment vertical="center"/>
    </xf>
    <xf numFmtId="0" fontId="13" fillId="0" borderId="46" xfId="0" applyFont="1" applyBorder="1" applyAlignment="1">
      <alignment horizontal="center" vertical="center"/>
    </xf>
    <xf numFmtId="177" fontId="13" fillId="0" borderId="46" xfId="0" applyNumberFormat="1" applyFont="1" applyBorder="1">
      <alignment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56" xfId="0" applyFont="1" applyFill="1" applyBorder="1" applyAlignment="1">
      <alignment horizontal="center" vertical="center"/>
    </xf>
    <xf numFmtId="0" fontId="20" fillId="0" borderId="8" xfId="6" applyFont="1" applyBorder="1" applyAlignment="1" applyProtection="1">
      <alignment vertical="center"/>
    </xf>
    <xf numFmtId="0" fontId="13" fillId="0" borderId="8" xfId="0" applyFont="1" applyFill="1" applyBorder="1" applyAlignment="1">
      <alignment horizontal="center" vertical="center"/>
    </xf>
    <xf numFmtId="176" fontId="13" fillId="0" borderId="46" xfId="0" applyNumberFormat="1" applyFont="1" applyBorder="1">
      <alignment vertical="center"/>
    </xf>
    <xf numFmtId="0" fontId="20" fillId="0" borderId="46" xfId="6" applyFont="1" applyBorder="1" applyAlignment="1" applyProtection="1">
      <alignment vertical="center"/>
    </xf>
    <xf numFmtId="0" fontId="13" fillId="4" borderId="66" xfId="0" applyFont="1" applyFill="1" applyBorder="1">
      <alignment vertical="center"/>
    </xf>
    <xf numFmtId="0" fontId="15" fillId="4" borderId="39" xfId="0" applyFont="1" applyFill="1" applyBorder="1" applyAlignment="1">
      <alignment horizontal="center" vertical="center"/>
    </xf>
    <xf numFmtId="0" fontId="13" fillId="4" borderId="41" xfId="0" applyFont="1" applyFill="1" applyBorder="1">
      <alignment vertical="center"/>
    </xf>
    <xf numFmtId="177" fontId="15" fillId="4" borderId="41" xfId="0" applyNumberFormat="1" applyFont="1" applyFill="1" applyBorder="1">
      <alignment vertical="center"/>
    </xf>
    <xf numFmtId="176" fontId="15" fillId="4" borderId="67" xfId="0" applyNumberFormat="1" applyFont="1" applyFill="1" applyBorder="1">
      <alignment vertical="center"/>
    </xf>
    <xf numFmtId="176" fontId="15" fillId="4" borderId="41" xfId="0" applyNumberFormat="1" applyFont="1" applyFill="1" applyBorder="1">
      <alignment vertical="center"/>
    </xf>
    <xf numFmtId="0" fontId="13" fillId="4" borderId="59" xfId="0" applyFont="1" applyFill="1" applyBorder="1">
      <alignment vertical="center"/>
    </xf>
    <xf numFmtId="176" fontId="13" fillId="0" borderId="0" xfId="0" applyNumberFormat="1" applyFont="1">
      <alignment vertical="center"/>
    </xf>
    <xf numFmtId="0" fontId="18" fillId="0" borderId="8" xfId="0" applyFont="1" applyBorder="1" applyAlignment="1">
      <alignment vertical="center" wrapText="1"/>
    </xf>
    <xf numFmtId="0" fontId="13" fillId="0" borderId="8" xfId="0" applyFont="1" applyFill="1" applyBorder="1">
      <alignment vertical="center"/>
    </xf>
    <xf numFmtId="176" fontId="13" fillId="0" borderId="8" xfId="0" applyNumberFormat="1" applyFont="1" applyFill="1" applyBorder="1">
      <alignment vertical="center"/>
    </xf>
    <xf numFmtId="0" fontId="22" fillId="0" borderId="8" xfId="0" applyFont="1" applyBorder="1">
      <alignment vertical="center"/>
    </xf>
    <xf numFmtId="0" fontId="18" fillId="0" borderId="8" xfId="0" applyFont="1" applyBorder="1">
      <alignment vertical="center"/>
    </xf>
    <xf numFmtId="0" fontId="24" fillId="0" borderId="8" xfId="0" applyFont="1" applyBorder="1">
      <alignment vertical="center"/>
    </xf>
    <xf numFmtId="0" fontId="23" fillId="0" borderId="8" xfId="0" applyFont="1" applyBorder="1">
      <alignment vertical="center"/>
    </xf>
    <xf numFmtId="0" fontId="20" fillId="0" borderId="42" xfId="6" applyFont="1" applyBorder="1" applyAlignment="1" applyProtection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4" xfId="0" applyFont="1" applyFill="1" applyBorder="1">
      <alignment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4" xfId="0" applyNumberFormat="1" applyFont="1" applyFill="1" applyBorder="1">
      <alignment vertical="center"/>
    </xf>
    <xf numFmtId="0" fontId="20" fillId="0" borderId="44" xfId="6" applyFont="1" applyBorder="1" applyAlignment="1" applyProtection="1">
      <alignment vertical="center"/>
    </xf>
    <xf numFmtId="0" fontId="13" fillId="0" borderId="46" xfId="0" applyFont="1" applyBorder="1">
      <alignment vertical="center"/>
    </xf>
    <xf numFmtId="0" fontId="20" fillId="0" borderId="24" xfId="6" applyFont="1" applyBorder="1" applyAlignment="1" applyProtection="1">
      <alignment vertical="center"/>
    </xf>
    <xf numFmtId="0" fontId="13" fillId="5" borderId="8" xfId="0" applyFont="1" applyFill="1" applyBorder="1" applyAlignment="1">
      <alignment horizontal="center" vertical="center"/>
    </xf>
    <xf numFmtId="0" fontId="13" fillId="4" borderId="39" xfId="0" applyFont="1" applyFill="1" applyBorder="1" applyAlignment="1">
      <alignment horizontal="center" vertical="center"/>
    </xf>
    <xf numFmtId="0" fontId="13" fillId="4" borderId="41" xfId="0" applyFont="1" applyFill="1" applyBorder="1" applyAlignment="1">
      <alignment horizontal="center" vertical="center"/>
    </xf>
    <xf numFmtId="0" fontId="13" fillId="4" borderId="40" xfId="0" applyFont="1" applyFill="1" applyBorder="1" applyAlignment="1">
      <alignment horizontal="center" vertical="center"/>
    </xf>
    <xf numFmtId="0" fontId="13" fillId="4" borderId="66" xfId="0" applyFont="1" applyFill="1" applyBorder="1" applyAlignment="1">
      <alignment horizontal="center" vertical="center"/>
    </xf>
    <xf numFmtId="0" fontId="13" fillId="4" borderId="68" xfId="0" applyFont="1" applyFill="1" applyBorder="1" applyAlignment="1">
      <alignment horizontal="center" vertical="center"/>
    </xf>
    <xf numFmtId="0" fontId="13" fillId="4" borderId="68" xfId="0" applyFont="1" applyFill="1" applyBorder="1">
      <alignment vertical="center"/>
    </xf>
    <xf numFmtId="176" fontId="13" fillId="4" borderId="68" xfId="0" applyNumberFormat="1" applyFont="1" applyFill="1" applyBorder="1">
      <alignment vertical="center"/>
    </xf>
    <xf numFmtId="0" fontId="20" fillId="4" borderId="69" xfId="6" applyFont="1" applyFill="1" applyBorder="1" applyAlignment="1" applyProtection="1">
      <alignment vertical="center"/>
    </xf>
    <xf numFmtId="176" fontId="15" fillId="4" borderId="68" xfId="0" applyNumberFormat="1" applyFont="1" applyFill="1" applyBorder="1">
      <alignment vertical="center"/>
    </xf>
    <xf numFmtId="0" fontId="20" fillId="0" borderId="8" xfId="6" applyFont="1" applyBorder="1" applyAlignment="1" applyProtection="1">
      <alignment horizontal="left" vertical="center"/>
    </xf>
    <xf numFmtId="3" fontId="13" fillId="0" borderId="8" xfId="0" applyNumberFormat="1" applyFont="1" applyBorder="1">
      <alignment vertical="center"/>
    </xf>
    <xf numFmtId="41" fontId="13" fillId="0" borderId="8" xfId="1" applyFont="1" applyBorder="1">
      <alignment vertical="center"/>
    </xf>
    <xf numFmtId="3" fontId="21" fillId="0" borderId="8" xfId="0" applyNumberFormat="1" applyFont="1" applyBorder="1">
      <alignment vertical="center"/>
    </xf>
    <xf numFmtId="3" fontId="13" fillId="0" borderId="8" xfId="0" applyNumberFormat="1" applyFont="1" applyFill="1" applyBorder="1">
      <alignment vertical="center"/>
    </xf>
    <xf numFmtId="0" fontId="20" fillId="0" borderId="46" xfId="6" applyFont="1" applyBorder="1" applyAlignment="1" applyProtection="1">
      <alignment horizontal="left" vertical="center"/>
    </xf>
    <xf numFmtId="3" fontId="13" fillId="0" borderId="46" xfId="0" applyNumberFormat="1" applyFont="1" applyBorder="1">
      <alignment vertical="center"/>
    </xf>
    <xf numFmtId="41" fontId="13" fillId="0" borderId="46" xfId="1" applyFont="1" applyBorder="1">
      <alignment vertical="center"/>
    </xf>
    <xf numFmtId="0" fontId="20" fillId="0" borderId="60" xfId="6" applyFont="1" applyBorder="1" applyAlignment="1" applyProtection="1">
      <alignment vertical="center"/>
    </xf>
    <xf numFmtId="0" fontId="13" fillId="0" borderId="60" xfId="0" applyFont="1" applyBorder="1" applyAlignment="1">
      <alignment horizontal="center" vertical="center"/>
    </xf>
    <xf numFmtId="3" fontId="13" fillId="0" borderId="60" xfId="0" applyNumberFormat="1" applyFont="1" applyBorder="1">
      <alignment vertical="center"/>
    </xf>
    <xf numFmtId="41" fontId="13" fillId="0" borderId="60" xfId="1" applyFont="1" applyBorder="1">
      <alignment vertical="center"/>
    </xf>
    <xf numFmtId="0" fontId="18" fillId="4" borderId="41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/>
    </xf>
    <xf numFmtId="41" fontId="13" fillId="4" borderId="41" xfId="0" applyNumberFormat="1" applyFont="1" applyFill="1" applyBorder="1">
      <alignment vertical="center"/>
    </xf>
    <xf numFmtId="0" fontId="5" fillId="0" borderId="24" xfId="6" applyBorder="1" applyAlignment="1" applyProtection="1">
      <alignment vertical="center"/>
    </xf>
    <xf numFmtId="0" fontId="25" fillId="0" borderId="42" xfId="6" applyFont="1" applyBorder="1" applyAlignment="1" applyProtection="1">
      <alignment vertical="center"/>
    </xf>
    <xf numFmtId="0" fontId="13" fillId="0" borderId="42" xfId="0" applyNumberFormat="1" applyFont="1" applyBorder="1" applyAlignment="1">
      <alignment horizontal="center" vertical="center"/>
    </xf>
    <xf numFmtId="0" fontId="20" fillId="0" borderId="42" xfId="6" applyNumberFormat="1" applyFont="1" applyBorder="1" applyAlignment="1" applyProtection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3" fontId="13" fillId="5" borderId="8" xfId="0" applyNumberFormat="1" applyFont="1" applyFill="1" applyBorder="1">
      <alignment vertical="center"/>
    </xf>
    <xf numFmtId="41" fontId="13" fillId="5" borderId="8" xfId="1" applyFont="1" applyFill="1" applyBorder="1">
      <alignment vertical="center"/>
    </xf>
    <xf numFmtId="0" fontId="17" fillId="5" borderId="42" xfId="6" applyFont="1" applyFill="1" applyBorder="1" applyAlignment="1" applyProtection="1">
      <alignment horizontal="center" vertical="center"/>
    </xf>
    <xf numFmtId="41" fontId="18" fillId="0" borderId="0" xfId="1" applyFont="1">
      <alignment vertical="center"/>
    </xf>
    <xf numFmtId="0" fontId="18" fillId="0" borderId="0" xfId="0" applyFont="1" applyBorder="1" applyAlignment="1">
      <alignment vertical="center"/>
    </xf>
    <xf numFmtId="0" fontId="18" fillId="0" borderId="8" xfId="0" quotePrefix="1" applyFont="1" applyBorder="1" applyAlignment="1">
      <alignment horizontal="center" vertical="center"/>
    </xf>
    <xf numFmtId="41" fontId="19" fillId="4" borderId="41" xfId="1" applyFont="1" applyFill="1" applyBorder="1" applyAlignment="1">
      <alignment horizontal="center" vertical="center"/>
    </xf>
    <xf numFmtId="0" fontId="19" fillId="4" borderId="4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4" borderId="25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41" xfId="0" applyFont="1" applyFill="1" applyBorder="1" applyAlignment="1">
      <alignment horizontal="center" vertical="center"/>
    </xf>
    <xf numFmtId="41" fontId="19" fillId="0" borderId="41" xfId="1" applyFont="1" applyFill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41" fontId="18" fillId="0" borderId="46" xfId="1" applyFont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41" fontId="18" fillId="0" borderId="8" xfId="1" applyFont="1" applyBorder="1" applyAlignment="1">
      <alignment vertical="center"/>
    </xf>
    <xf numFmtId="41" fontId="18" fillId="0" borderId="8" xfId="1" applyFont="1" applyBorder="1" applyAlignment="1">
      <alignment horizontal="center" vertical="center"/>
    </xf>
    <xf numFmtId="0" fontId="18" fillId="0" borderId="60" xfId="0" applyFont="1" applyBorder="1" applyAlignment="1">
      <alignment horizontal="center" vertical="center"/>
    </xf>
    <xf numFmtId="41" fontId="18" fillId="0" borderId="60" xfId="1" applyFont="1" applyBorder="1" applyAlignment="1">
      <alignment vertical="center"/>
    </xf>
    <xf numFmtId="0" fontId="19" fillId="4" borderId="41" xfId="0" applyFont="1" applyFill="1" applyBorder="1" applyAlignment="1">
      <alignment horizontal="center" vertical="center"/>
    </xf>
    <xf numFmtId="41" fontId="19" fillId="6" borderId="41" xfId="1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7" fillId="0" borderId="48" xfId="6" applyFont="1" applyBorder="1" applyAlignment="1" applyProtection="1">
      <alignment horizontal="center" vertical="center"/>
    </xf>
    <xf numFmtId="0" fontId="17" fillId="0" borderId="38" xfId="6" applyFont="1" applyBorder="1" applyAlignment="1" applyProtection="1">
      <alignment horizontal="center" vertical="center"/>
    </xf>
    <xf numFmtId="0" fontId="17" fillId="0" borderId="49" xfId="6" applyFont="1" applyBorder="1" applyAlignment="1" applyProtection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4" borderId="62" xfId="0" applyFont="1" applyFill="1" applyBorder="1" applyAlignment="1">
      <alignment horizontal="center" vertical="center"/>
    </xf>
    <xf numFmtId="0" fontId="13" fillId="4" borderId="63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4" borderId="51" xfId="0" applyFont="1" applyFill="1" applyBorder="1" applyAlignment="1">
      <alignment horizontal="center" vertical="center"/>
    </xf>
    <xf numFmtId="0" fontId="15" fillId="4" borderId="64" xfId="0" applyFont="1" applyFill="1" applyBorder="1" applyAlignment="1">
      <alignment horizontal="center" vertical="center"/>
    </xf>
    <xf numFmtId="0" fontId="15" fillId="4" borderId="52" xfId="0" applyFont="1" applyFill="1" applyBorder="1" applyAlignment="1">
      <alignment horizontal="center" vertical="center"/>
    </xf>
    <xf numFmtId="0" fontId="15" fillId="4" borderId="65" xfId="0" applyFont="1" applyFill="1" applyBorder="1" applyAlignment="1">
      <alignment horizontal="center" vertical="center"/>
    </xf>
    <xf numFmtId="0" fontId="15" fillId="4" borderId="53" xfId="0" applyFont="1" applyFill="1" applyBorder="1" applyAlignment="1">
      <alignment horizontal="center" vertical="center"/>
    </xf>
    <xf numFmtId="0" fontId="15" fillId="4" borderId="54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57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7">
    <cellStyle name="쉼표 [0]" xfId="1" builtinId="6"/>
    <cellStyle name="쉼표 [0] 2" xfId="2"/>
    <cellStyle name="쉼표 [0] 3" xfId="3"/>
    <cellStyle name="표준" xfId="0" builtinId="0"/>
    <cellStyle name="표준 2" xfId="4"/>
    <cellStyle name="표준 3" xfId="5"/>
    <cellStyle name="하이퍼링크" xfId="6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greenmoll/products/2429318473?NaPm=ct%3Djsvhhnog%7Cci%3D0zK0002O_7Tqn2Rju1pI%7Ctr%3Dpla%7Chk%3Dd3e165ef580cc7ec2012e4d326ee16cdc1060108" TargetMode="External"/><Relationship Id="rId13" Type="http://schemas.openxmlformats.org/officeDocument/2006/relationships/hyperlink" Target="http://wenbemall.co.kr/product/detail.html?product_no=118&amp;cate_no=27&amp;display_group=1&amp;cafe_mkt=naver_ks&amp;mkt_in=Y&amp;ghost_mall_id=naver&amp;ref=naver_open&amp;NaPm=ct%3Djsvkiu8g%7Cci%3D0za0002oe7Tq6b1-nKX3%7Ctr%3Dpla%7Chk%3D1eabf2c1d89089bbb6bdad8849b05156857fd10c" TargetMode="External"/><Relationship Id="rId18" Type="http://schemas.openxmlformats.org/officeDocument/2006/relationships/hyperlink" Target="https://smartstore.naver.com/spaceled/products/384140077?n_media=11068&amp;n_query=%EC%BC%80%EC%9D%B4%EB%B8%94%ED%83%80%EC%9D%B4&amp;n_rank=1&amp;n_ad_group=grp-a001-02-000000001510986&amp;n_ad=nad-a001-02-000000023306725&amp;n_campaign_type=2&amp;n_mall_pid=384140077&amp;NaPm=ct%3D" TargetMode="External"/><Relationship Id="rId26" Type="http://schemas.openxmlformats.org/officeDocument/2006/relationships/hyperlink" Target="http://www.safetyhouse.co.kr/goods/goods_view.php?goodsNo=1000002018&amp;inflow=naver&amp;n_media=11068&amp;n_query=%EC%95%88%EC%A0%84%ED%9C%80%EC%8A%A4&amp;n_rank=2&amp;n_ad_group=grp-a001-02-000000003333240&amp;n_ad=nad-a001-02-000000049040423&amp;n_campaign_type=2&amp;n_mall_pid=1000" TargetMode="External"/><Relationship Id="rId39" Type="http://schemas.openxmlformats.org/officeDocument/2006/relationships/hyperlink" Target="http://koskomro.com/goods_detail.php?goodsIdx=102184&amp;NaPm=ct%3Djte4cc28%7Cci%3D7234bba81ca231181fa20d1848bdf5b6b0e57c87%7Ctr%3Dslsl%7Csn%3D108685%7Chk%3Da6e70f5cf6d5cc5f663aca3b5e6439ae6470ad4b" TargetMode="External"/><Relationship Id="rId3" Type="http://schemas.openxmlformats.org/officeDocument/2006/relationships/hyperlink" Target="https://smartstore.naver.com/megatool/products/2046045299?NaPm=ct%3Djsvfst3c%7Cci%3D0f92ef33afec6e59d9a0a5050dd812c3ba91b5ca%7Ctr%3Dslsl%7Csn%3D164020%7Cic%3D%7Chk%3D8236a92db6fd9bc430825b8f333eba54cd9719b5" TargetMode="External"/><Relationship Id="rId21" Type="http://schemas.openxmlformats.org/officeDocument/2006/relationships/hyperlink" Target="https://smartstore.naver.com/wenbe/products/518128114?NaPm=ct%3Djsvg56b4%7Cci%3D0z40003s8RTqX4v_MeYX%7Ctr%3Dpla%7Chk%3Dd41074169bf174bbb8b0e5e6cbd4afe6f88d5f35" TargetMode="External"/><Relationship Id="rId34" Type="http://schemas.openxmlformats.org/officeDocument/2006/relationships/hyperlink" Target="http://dpadpa1.mallmoa.co.kr/shop/view.php?index_no=1003886203&amp;NaPm=ct%3Djt7xupm0%7Cci%3D91797a3c0205ec90a3a28d556921f5887cd63770%7Ctr%3Dslsl%7Csn%3D860253%7Chk%3Db838ab4bbc4f7b33c411236fd7865f2143871f7e" TargetMode="External"/><Relationship Id="rId7" Type="http://schemas.openxmlformats.org/officeDocument/2006/relationships/hyperlink" Target="http://toolmon.co.kr/product/product-detail.do?goods_code=3244455&amp;NaPm=ct%3Djsvgxg20%7Cci%3D526d0dac5a96696e16537baae73dd66b987eeaca%7Ctr%3Dslsl%7Csn%3D455801%7Chk%3Dd569c7f0a0852c6abf1bbf574120e3322bf2aee6" TargetMode="External"/><Relationship Id="rId12" Type="http://schemas.openxmlformats.org/officeDocument/2006/relationships/hyperlink" Target="http://www.bluesky09.com/product/product_detail.htm?category=100300&amp;product_no=2018000447&amp;NaPm=ct%3Djsvkbxs0%7Cci%3D0z40001mdRTq_vibnKX8%7Ctr%3Dpla%7Chk%3Dad8aac666e45a4a94bcc0c0481b149528456f0f1" TargetMode="External"/><Relationship Id="rId17" Type="http://schemas.openxmlformats.org/officeDocument/2006/relationships/hyperlink" Target="https://smartstore.naver.com/spaceled/products/384140077?n_media=11068&amp;n_query=%EC%BC%80%EC%9D%B4%EB%B8%94%ED%83%80%EC%9D%B4&amp;n_rank=1&amp;n_ad_group=grp-a001-02-000000001510986&amp;n_ad=nad-a001-02-000000023306725&amp;n_campaign_type=2&amp;n_mall_pid=384140077&amp;NaPm=ct%3D" TargetMode="External"/><Relationship Id="rId25" Type="http://schemas.openxmlformats.org/officeDocument/2006/relationships/hyperlink" Target="http://www.toolsfarm.co.kr/goods/view?no=3931&amp;utm_source=naver_mk&amp;utm_medium=cpc&amp;market=naver&amp;NaPm=ct%3Djt6sfh74%7Cci%3Dd3a45bba2c336fde29f37a644d36e707414df569%7Ctr%3Dslsl%7Csn%3D851938%7Chk%3Dc428518d7e40bee5dd9b5558777b1a13f0f02f30" TargetMode="External"/><Relationship Id="rId33" Type="http://schemas.openxmlformats.org/officeDocument/2006/relationships/hyperlink" Target="http://itempage3.auction.co.kr/DetailView.aspx?ItemNo=B646976744&amp;frm3=V2" TargetMode="External"/><Relationship Id="rId38" Type="http://schemas.openxmlformats.org/officeDocument/2006/relationships/hyperlink" Target="https://smartstore.naver.com/jisang/products/104384478?NaPm=ct%3Djte5fh0g%7Cci%3D7e7fd384658b99e297a84e61c22ca2c8745f1262%7Ctr%3Dslsl%7Csn%3D167678%7Cic%3D%7Chk%3Da4bff5ab11d082beebf943d5db9cca53c86eb245" TargetMode="External"/><Relationship Id="rId2" Type="http://schemas.openxmlformats.org/officeDocument/2006/relationships/hyperlink" Target="http://www.sheetline.co.kr/FrontStore/iGoodsView.phtml?iGoodsId=1181_00158&amp;iPriceIDX=0&amp;NaPm=ct%3Djsvflo5c%7Cci%3Dad503822242b428ffe335ef1e4f1438d1c6864a9%7Ctr%3Dslsl%7Csn%3D168877%7Chk%3D303fddf51b98c972c1acc332aa4cd757f7866284" TargetMode="External"/><Relationship Id="rId16" Type="http://schemas.openxmlformats.org/officeDocument/2006/relationships/hyperlink" Target="https://smartstore.naver.com/spaceled/products/384140077?n_media=11068&amp;n_query=%EC%BC%80%EC%9D%B4%EB%B8%94%ED%83%80%EC%9D%B4&amp;n_rank=1&amp;n_ad_group=grp-a001-02-000000001510986&amp;n_ad=nad-a001-02-000000023306725&amp;n_campaign_type=2&amp;n_mall_pid=384140077&amp;NaPm=ct%3D" TargetMode="External"/><Relationship Id="rId20" Type="http://schemas.openxmlformats.org/officeDocument/2006/relationships/hyperlink" Target="https://smartstore.naver.com/nutridaily/products/297270029?n_media=11068&amp;n_query=%EB%8F%84%EC%96%B4%EC%8A%A4%ED%86%A0%ED%8D%BC&amp;n_rank=1&amp;n_ad_group=grp-a001-02-000000001595661&amp;n_ad=nad-a001-02-000000005636478&amp;n_campaign_type=2&amp;n_mall_pid=297270029&amp;NaPm=ct%25" TargetMode="External"/><Relationship Id="rId29" Type="http://schemas.openxmlformats.org/officeDocument/2006/relationships/hyperlink" Target="https://smartstore.naver.com/sj-shopping/products/2482653869?NaPm=ct%3Djt6z9aqg%7Cci%3Dc2b94e3a31f2cd53974a5f8c5e716929b97fef9d%7Ctr%3Dslsl%7Csn%3D652124%7Cic%3D%7Chk%3D9a5eeb4c8c8f23682d527814617f1c750af47b2b" TargetMode="External"/><Relationship Id="rId1" Type="http://schemas.openxmlformats.org/officeDocument/2006/relationships/hyperlink" Target="https://smartstore.naver.com/ys_cart/products/683518975?n_media=11068&amp;n_query=%EB%AC%B4%EC%86%8C%EC%9D%8C%EC%B9%B4%ED%8A%B8&amp;n_rank=1&amp;n_ad_group=grp-a001-02-000000001585728&amp;n_ad=nad-a001-02-000000010298259&amp;n_campaign_type=2&amp;n_mall_pid=683518975&amp;NaPm=ct%3Dj" TargetMode="External"/><Relationship Id="rId6" Type="http://schemas.openxmlformats.org/officeDocument/2006/relationships/hyperlink" Target="https://smartstore.naver.com/ziig/products/418188933?NaPm=ct%3Djsvgjweg%7Cci%3D0yS0002b9BTqyCE-Bv3n%7Ctr%3Dpla%7Chk%3D0bfccb6e6c2433ee1e8c00db3668bfb8394aa1ac" TargetMode="External"/><Relationship Id="rId11" Type="http://schemas.openxmlformats.org/officeDocument/2006/relationships/hyperlink" Target="https://smartstore.naver.com/ddaymart/products/107165396?NaPm=ct%3Djsvka0c0%7Cci%3D0z40003YdBTq2IL_q1nU%7Ctr%3Dpla%7Chk%3D21c1b52c4a8d7fdcf079fdfcdb927ec362cf7df2" TargetMode="External"/><Relationship Id="rId24" Type="http://schemas.openxmlformats.org/officeDocument/2006/relationships/hyperlink" Target="http://item.gmarket.co.kr/Item?goodsCode=1278069677" TargetMode="External"/><Relationship Id="rId32" Type="http://schemas.openxmlformats.org/officeDocument/2006/relationships/hyperlink" Target="http://item.gmarket.co.kr/DetailView/Item.asp?goodscode=672906387&amp;GoodsSale=Y&amp;jaehuid=200001169&amp;NaPm=ct%3Djt7x8goo%7Cci%3D69f501a123d643b3a74ee1511595259c4f570aae%7Ctr%3Dslsl%7Csn%3D24%7Chk%3D17cffc5e0adb0abea12b60416fea7bfe9bc96034" TargetMode="External"/><Relationship Id="rId37" Type="http://schemas.openxmlformats.org/officeDocument/2006/relationships/hyperlink" Target="http://neweyesshop.net/shop/goods/goods_view.php?goodsno=12893991&amp;inflow=naver&amp;NaPm=ct%3Djte3ap4g%7Cci%3Dbbcd0ce57bbd4ef9f61c32f3122ff7dd91019667%7Ctr%3Dslsl%7Csn%3D338446%7Chk%3D4685663820900be45712d8b3f599a0c58aafdd93" TargetMode="External"/><Relationship Id="rId40" Type="http://schemas.openxmlformats.org/officeDocument/2006/relationships/hyperlink" Target="https://www.navimro.com/g/63722/" TargetMode="External"/><Relationship Id="rId5" Type="http://schemas.openxmlformats.org/officeDocument/2006/relationships/hyperlink" Target="https://smartstore.naver.com/huinsco/products/3493201347?NaPm=ct%3Djsvgic2o%7Cci%3Dcb0083b148b5ddd2b9976c397c87ec52b2523e63%7Ctr%3Dligh%7Csn%3D758317%7Cic%3D%7Chk%3Da4567f0eb46e91bfb9504c559a80eb414f77e38d" TargetMode="External"/><Relationship Id="rId15" Type="http://schemas.openxmlformats.org/officeDocument/2006/relationships/hyperlink" Target="https://smartstore.naver.com/diy201705/products/2609866184?NaPm=ct%3Djsvklry0%7Cci%3D9be8e4994912eec57ca07821c58d0763f00433e8%7Ctr%3Dslsl%7Csn%3D522117%7Cic%3D%7Chk%3D6abb008967cbacccb82ebf0923c6b7d0d6215a33" TargetMode="External"/><Relationship Id="rId23" Type="http://schemas.openxmlformats.org/officeDocument/2006/relationships/hyperlink" Target="https://smartstore.naver.com/greenmoll/products/2429318473?NaPm=ct%3Djsvhhnog%7Cci%3D0zK0002O_7Tqn2Rju1pI%7Ctr%3Dpla%7Chk%3Dd3e165ef580cc7ec2012e4d326ee16cdc1060108" TargetMode="External"/><Relationship Id="rId28" Type="http://schemas.openxmlformats.org/officeDocument/2006/relationships/hyperlink" Target="https://smartstore.naver.com/sj-shopping/products/2482653869?NaPm=ct%3Djt6z9aqg%7Cci%3Dc2b94e3a31f2cd53974a5f8c5e716929b97fef9d%7Ctr%3Dslsl%7Csn%3D652124%7Cic%3D%7Chk%3D9a5eeb4c8c8f23682d527814617f1c750af47b2b" TargetMode="External"/><Relationship Id="rId36" Type="http://schemas.openxmlformats.org/officeDocument/2006/relationships/hyperlink" Target="http://www.11st.co.kr/product/SellerProductDetail.tmall?method=getSellerProductDetail&amp;prdNo=2210987932&amp;NaPm=ct=jt9n4vog|ci=6cedb6621486ef8167398cf0bff670dd9f3de2fc|tr=slsl|sn=17703|hk=b92e50c505ebc08ba223928518d5750df6591a41&amp;utm_term=&amp;utm_campaign=%B3%D7%25" TargetMode="External"/><Relationship Id="rId10" Type="http://schemas.openxmlformats.org/officeDocument/2006/relationships/hyperlink" Target="https://smartstore.naver.com/dlkorea/products/487241052?n_media=11068&amp;n_query=%EB%B3%BC%ED%8A%B8%EB%A6%AC%EB%AC%B4%EB%B2%84&amp;n_rank=2&amp;n_ad_group=grp-a001-02-000000004944648&amp;n_ad=nad-a001-02-000000022028966&amp;n_campaign_type=2&amp;n_mall_pid=487241052&amp;NaPm=ct%3Dj" TargetMode="External"/><Relationship Id="rId19" Type="http://schemas.openxmlformats.org/officeDocument/2006/relationships/hyperlink" Target="https://smartstore.naver.com/son6006/products/3197872075?NaPm=ct%3Djswqd8y0%7Cci%3D44e1f5eb29c5b0df9281c70f60912b116e5ba2f6%7Ctr%3Dslc%7Csn%3D332474%7Cic%3D%7Chk%3D7de8cb507928cf7b2479b9dd2249cfd37a896562" TargetMode="External"/><Relationship Id="rId31" Type="http://schemas.openxmlformats.org/officeDocument/2006/relationships/hyperlink" Target="https://smartstore.naver.com/poky1026/products/2927457179?NaPm=ct%3Djt6zixyg%7Cci%3D0zW0000LMmvqYBrCRfjq%7Ctr%3Dpla%7Chk%3D3a147656defc578963fa072313a90d1d648f4b2f" TargetMode="External"/><Relationship Id="rId4" Type="http://schemas.openxmlformats.org/officeDocument/2006/relationships/hyperlink" Target="https://smartstore.naver.com/wenbe/products/518128114?NaPm=ct%3Djsvg56b4%7Cci%3D0z40003s8RTqX4v_MeYX%7Ctr%3Dpla%7Chk%3Dd41074169bf174bbb8b0e5e6cbd4afe6f88d5f35" TargetMode="External"/><Relationship Id="rId9" Type="http://schemas.openxmlformats.org/officeDocument/2006/relationships/hyperlink" Target="https://www.ironmall.co.kr/goods/goods_view.php?goodsNo=1876&amp;inflow=naver&amp;NaPm=ct%3Djsvhjit4%7Cci%3D28a5ff0d01a7ed0c505d2fcad037bad1bfe62c17%7Ctr%3Dslsl%7Csn%3D243403%7Chk%3Db82f14d62c0e507fb457d0b15d14e030538a0319" TargetMode="External"/><Relationship Id="rId14" Type="http://schemas.openxmlformats.org/officeDocument/2006/relationships/hyperlink" Target="https://smartstore.naver.com/diy201705/products/2609866184?NaPm=ct%3Djsvklry0%7Cci%3D9be8e4994912eec57ca07821c58d0763f00433e8%7Ctr%3Dslsl%7Csn%3D522117%7Cic%3D%7Chk%3D6abb008967cbacccb82ebf0923c6b7d0d6215a33" TargetMode="External"/><Relationship Id="rId22" Type="http://schemas.openxmlformats.org/officeDocument/2006/relationships/hyperlink" Target="https://smartstore.naver.com/wenbe/products/518128114?NaPm=ct%3Djsvg56b4%7Cci%3D0z40003s8RTqX4v_MeYX%7Ctr%3Dpla%7Chk%3Dd41074169bf174bbb8b0e5e6cbd4afe6f88d5f35" TargetMode="External"/><Relationship Id="rId27" Type="http://schemas.openxmlformats.org/officeDocument/2006/relationships/hyperlink" Target="http://www.safetyhouse.co.kr/goods/goods_view.php?goodsNo=1000002018&amp;inflow=naver&amp;n_media=11068&amp;n_query=%EC%95%88%EC%A0%84%ED%9C%80%EC%8A%A4&amp;n_rank=2&amp;n_ad_group=grp-a001-02-000000003333240&amp;n_ad=nad-a001-02-000000049040423&amp;n_campaign_type=2&amp;n_mall_pid=1000" TargetMode="External"/><Relationship Id="rId30" Type="http://schemas.openxmlformats.org/officeDocument/2006/relationships/hyperlink" Target="https://smartstore.naver.com/sj-shopping/products/2482653869?NaPm=ct%3Djt6z9aqg%7Cci%3Dc2b94e3a31f2cd53974a5f8c5e716929b97fef9d%7Ctr%3Dslsl%7Csn%3D652124%7Cic%3D%7Chk%3D9a5eeb4c8c8f23682d527814617f1c750af47b2b" TargetMode="External"/><Relationship Id="rId35" Type="http://schemas.openxmlformats.org/officeDocument/2006/relationships/hyperlink" Target="https://smartstore.naver.com/8809/products/728966193?NaPm=ct%3Djt9myr00%7Cci%3D7f20295260f054802538e9a6c0d305be9f4c7202%7Ctr%3Dslsl%7Csn%3D285008%7Cic%3D%7Chk%3D1773dde809069d3ab62d47e4231327b3db407f0e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itempage3.auction.co.kr/DetailView.aspx?itemno=A090920020" TargetMode="External"/><Relationship Id="rId3" Type="http://schemas.openxmlformats.org/officeDocument/2006/relationships/hyperlink" Target="http://www.myoung119.com/shop/goods/goods_view.php?goodsno=1687&amp;category=001005" TargetMode="External"/><Relationship Id="rId7" Type="http://schemas.openxmlformats.org/officeDocument/2006/relationships/hyperlink" Target="http://itempage3.auction.co.kr/DetailView.aspx?itemno=B358275619" TargetMode="External"/><Relationship Id="rId2" Type="http://schemas.openxmlformats.org/officeDocument/2006/relationships/hyperlink" Target="http://www.09factory.co.kr/product/detail.html?product_no=534&amp;cate_no=302&amp;display_group=1" TargetMode="External"/><Relationship Id="rId1" Type="http://schemas.openxmlformats.org/officeDocument/2006/relationships/hyperlink" Target="http://item2.gmarket.co.kr/item/detailview/Item.aspx?goodscode=652861409&amp;pos_shop_cd=SH&amp;pos_class_cd=111111111&amp;pos_class_kind=T&amp;keyword_order=%b5%e5%b8%b1%b3%af&amp;keyword_seqno=8954055718&amp;search_keyword=%b5%e5%b8%b1%b3%af" TargetMode="External"/><Relationship Id="rId6" Type="http://schemas.openxmlformats.org/officeDocument/2006/relationships/hyperlink" Target="http://www.myounginkorea.com/shop/goods/goods_view.php?goodsno=72746&amp;category=001071001" TargetMode="External"/><Relationship Id="rId5" Type="http://schemas.openxmlformats.org/officeDocument/2006/relationships/hyperlink" Target="http://www.myounginkorea.com/shop/goods/goods_view.php?goodsno=94860&amp;category=001076001" TargetMode="External"/><Relationship Id="rId4" Type="http://schemas.openxmlformats.org/officeDocument/2006/relationships/hyperlink" Target="http://www.myoung119.com/shop/goods/goods_view.php?goodsno=1669&amp;category=001005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avimro.com/g/88870/" TargetMode="External"/><Relationship Id="rId13" Type="http://schemas.openxmlformats.org/officeDocument/2006/relationships/hyperlink" Target="https://www.navimro.com/g/177008/" TargetMode="External"/><Relationship Id="rId18" Type="http://schemas.openxmlformats.org/officeDocument/2006/relationships/hyperlink" Target="https://www.navimro.com/g/35491/" TargetMode="External"/><Relationship Id="rId26" Type="http://schemas.openxmlformats.org/officeDocument/2006/relationships/hyperlink" Target="https://www.navimro.com/g/203950/" TargetMode="External"/><Relationship Id="rId3" Type="http://schemas.openxmlformats.org/officeDocument/2006/relationships/hyperlink" Target="https://www.navimro.com/g/62117/" TargetMode="External"/><Relationship Id="rId21" Type="http://schemas.openxmlformats.org/officeDocument/2006/relationships/hyperlink" Target="http://gurotool.com/front/php/product.php?product_no=46846&amp;main_cate_no=371&amp;display_group=1&amp;cafe_mkt=naver_ks&amp;mkt_in=Y&amp;ghost_mall_id=naver&amp;ref=naver_open&amp;NaPm=ct%3Djt5f008o%7Cci%3Dbb002ed43f8a1dddd6e3efa6da936a3c476df4f7%7Ctr%3Dsls%7Csn%3D119453%7Chk%3Da4" TargetMode="External"/><Relationship Id="rId34" Type="http://schemas.openxmlformats.org/officeDocument/2006/relationships/hyperlink" Target="https://www.navimro.com/g/73977/" TargetMode="External"/><Relationship Id="rId7" Type="http://schemas.openxmlformats.org/officeDocument/2006/relationships/hyperlink" Target="https://www.navimro.com/g/45084/" TargetMode="External"/><Relationship Id="rId12" Type="http://schemas.openxmlformats.org/officeDocument/2006/relationships/hyperlink" Target="https://www.navimro.com/g/23679/" TargetMode="External"/><Relationship Id="rId17" Type="http://schemas.openxmlformats.org/officeDocument/2006/relationships/hyperlink" Target="https://www.coupang.com/vp/products/113267697?src=1032001&amp;spec=10305201&amp;addtag=400&amp;ctag=113267697&amp;lptag=340304385&amp;itime=20190227171602&amp;wPcid=64298142984505222207811&amp;wRef=cr2.shopping.naver.com&amp;wTime=20190227171602&amp;redirect=landing&amp;offUniversalLink=true&amp;it" TargetMode="External"/><Relationship Id="rId25" Type="http://schemas.openxmlformats.org/officeDocument/2006/relationships/hyperlink" Target="https://www.navimro.com/g/255770/" TargetMode="External"/><Relationship Id="rId33" Type="http://schemas.openxmlformats.org/officeDocument/2006/relationships/hyperlink" Target="https://www.navimro.com/g/207047/" TargetMode="External"/><Relationship Id="rId2" Type="http://schemas.openxmlformats.org/officeDocument/2006/relationships/hyperlink" Target="http://myoung119.com/shop/goods/goods_view.php?goodsno=4568&amp;category=001007" TargetMode="External"/><Relationship Id="rId16" Type="http://schemas.openxmlformats.org/officeDocument/2006/relationships/hyperlink" Target="https://www.navimro.com/g/181165/" TargetMode="External"/><Relationship Id="rId20" Type="http://schemas.openxmlformats.org/officeDocument/2006/relationships/hyperlink" Target="https://smartstore.naver.com/wellmading/products/2328777260?NaPm=ct%3Djt414sxc%7Cci%3D9efb5597955fc937d9417420e0cc80d0781b04a6%7Ctr%3Dsls%7Csn%3D230496%7Chk%3Df42432a76a7af09067323bb4420fe20fdedd6a4e" TargetMode="External"/><Relationship Id="rId29" Type="http://schemas.openxmlformats.org/officeDocument/2006/relationships/hyperlink" Target="https://www.navimro.com/g/60751/" TargetMode="External"/><Relationship Id="rId1" Type="http://schemas.openxmlformats.org/officeDocument/2006/relationships/hyperlink" Target="https://smartstore.naver.com/plusworld/products/341239940?NaPm=ct%3Djsldooxs%7Cci%3D7db793f75aba26d97de7dc7003ffe39089f08c95%7Ctr%3Dslsl%7Csn%3D188342%7Cic%3D%7Chk%3D11247189f05ab8894217c379371fcdb11a777034" TargetMode="External"/><Relationship Id="rId6" Type="http://schemas.openxmlformats.org/officeDocument/2006/relationships/hyperlink" Target="https://www.navimro.com/g/15261/" TargetMode="External"/><Relationship Id="rId11" Type="http://schemas.openxmlformats.org/officeDocument/2006/relationships/hyperlink" Target="https://www.navimro.com/g/63870/" TargetMode="External"/><Relationship Id="rId24" Type="http://schemas.openxmlformats.org/officeDocument/2006/relationships/hyperlink" Target="https://www.navimro.com/g/62269/" TargetMode="External"/><Relationship Id="rId32" Type="http://schemas.openxmlformats.org/officeDocument/2006/relationships/hyperlink" Target="https://www.navimro.com/g/211656/" TargetMode="External"/><Relationship Id="rId37" Type="http://schemas.openxmlformats.org/officeDocument/2006/relationships/hyperlink" Target="https://www.navimro.com/g/259376/" TargetMode="External"/><Relationship Id="rId5" Type="http://schemas.openxmlformats.org/officeDocument/2006/relationships/hyperlink" Target="https://www.navimro.com/g/63722/" TargetMode="External"/><Relationship Id="rId15" Type="http://schemas.openxmlformats.org/officeDocument/2006/relationships/hyperlink" Target="https://www.navimro.com/g/45527/" TargetMode="External"/><Relationship Id="rId23" Type="http://schemas.openxmlformats.org/officeDocument/2006/relationships/hyperlink" Target="https://www.navimro.com/g/214048/" TargetMode="External"/><Relationship Id="rId28" Type="http://schemas.openxmlformats.org/officeDocument/2006/relationships/hyperlink" Target="https://www.navimro.com/g/177931/" TargetMode="External"/><Relationship Id="rId36" Type="http://schemas.openxmlformats.org/officeDocument/2006/relationships/hyperlink" Target="https://www.navimro.com/g/123448/" TargetMode="External"/><Relationship Id="rId10" Type="http://schemas.openxmlformats.org/officeDocument/2006/relationships/hyperlink" Target="https://www.navimro.com/g/70042/" TargetMode="External"/><Relationship Id="rId19" Type="http://schemas.openxmlformats.org/officeDocument/2006/relationships/hyperlink" Target="https://www.navimro.com/g/244761/" TargetMode="External"/><Relationship Id="rId31" Type="http://schemas.openxmlformats.org/officeDocument/2006/relationships/hyperlink" Target="https://www.navimro.com/g/256971/" TargetMode="External"/><Relationship Id="rId4" Type="http://schemas.openxmlformats.org/officeDocument/2006/relationships/hyperlink" Target="https://www.selltool.kr/shop/search/view?pCode=ST17020012" TargetMode="External"/><Relationship Id="rId9" Type="http://schemas.openxmlformats.org/officeDocument/2006/relationships/hyperlink" Target="https://www.navimro.com/g/181145/" TargetMode="External"/><Relationship Id="rId14" Type="http://schemas.openxmlformats.org/officeDocument/2006/relationships/hyperlink" Target="https://www.navimro.com/g/41833/" TargetMode="External"/><Relationship Id="rId22" Type="http://schemas.openxmlformats.org/officeDocument/2006/relationships/hyperlink" Target="https://www.navimro.com/g/182886/" TargetMode="External"/><Relationship Id="rId27" Type="http://schemas.openxmlformats.org/officeDocument/2006/relationships/hyperlink" Target="https://www.navimro.com/g/53407/" TargetMode="External"/><Relationship Id="rId30" Type="http://schemas.openxmlformats.org/officeDocument/2006/relationships/hyperlink" Target="https://www.navimro.com/g/62265/" TargetMode="External"/><Relationship Id="rId35" Type="http://schemas.openxmlformats.org/officeDocument/2006/relationships/hyperlink" Target="https://www.navimro.com/g/69244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item.gmarket.co.kr/Item?goodscode=816871610&amp;pos_shop_cd=SH&amp;pos_class_cd=111111111&amp;pos_class_kind=T&amp;keyword_seqno=18773087148&amp;search_keyword=%ec%9a%b8%ed%8a%b8%eb%9d%bc%ec%84%9c%ec%b9%98" TargetMode="External"/><Relationship Id="rId3" Type="http://schemas.openxmlformats.org/officeDocument/2006/relationships/hyperlink" Target="http://item.gmarket.co.kr/Item?goodscode=159130580&amp;pos_shop_cd=SH&amp;pos_class_cd=111111111&amp;pos_class_kind=T&amp;keyword_seqno=18772818602&amp;search_keyword=%ec%9c%8c%eb%a1%9c%ed%8e%8c%ed%94%84PH-080M" TargetMode="External"/><Relationship Id="rId7" Type="http://schemas.openxmlformats.org/officeDocument/2006/relationships/hyperlink" Target="http://parkhs06911.godomall.com/goods/goods_view.php?goodsNo=1003686910&amp;inflow=naver&amp;NaPm=ct%3Djtz20r1c%7Cci%3D1d8b6c18958968b224baffe39227f73314194fc9%7Ctr%3Dslsl%7Csn%3D801001%7Chk%3D1e92d144c49831f654e3195b0eb26aeed6a53553" TargetMode="External"/><Relationship Id="rId2" Type="http://schemas.openxmlformats.org/officeDocument/2006/relationships/hyperlink" Target="http://www.imarket.co.kr/product/MallDisplay.do?_method=detail&amp;sc.shopNo=0000100000&amp;BIZ_CD=1010175&amp;sc.prdNo=1038305698" TargetMode="External"/><Relationship Id="rId1" Type="http://schemas.openxmlformats.org/officeDocument/2006/relationships/hyperlink" Target="https://smartstore.naver.com/ninebathmall/products/3610562796?NaPm=ct%3Djtz2p87k%7Cci%3D4754c0319c68218b99bda3757539a49a3ea9d7a9%7Ctr%3Dslsl%7Csn%3D744616%7Cic%3D%7Chk%3D1c0bcae1dd44bc94e1d3bc1d91cf77b5907744ff" TargetMode="External"/><Relationship Id="rId6" Type="http://schemas.openxmlformats.org/officeDocument/2006/relationships/hyperlink" Target="http://77cafe.co.kr/shop/goods/goods_view.php?&amp;goodsno=186788579&amp;category=006" TargetMode="External"/><Relationship Id="rId5" Type="http://schemas.openxmlformats.org/officeDocument/2006/relationships/hyperlink" Target="http://www.mytool.co.kr/goods/goods_view.php?goodsNo=32799" TargetMode="External"/><Relationship Id="rId4" Type="http://schemas.openxmlformats.org/officeDocument/2006/relationships/hyperlink" Target="http://www.11st.co.kr/product/SellerProductDetail.tmall?method=getSellerProductDetail&amp;prdNo=9841185&amp;trTypcCd=PW00&amp;trCtgrNo=585021" TargetMode="External"/><Relationship Id="rId9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09jungle.co.kr/goods/goods_view.php?goodsNo=1080784385" TargetMode="External"/><Relationship Id="rId13" Type="http://schemas.openxmlformats.org/officeDocument/2006/relationships/hyperlink" Target="https://toolmt.co.kr/autocart/market/product/product_detail.php?item_no=363894" TargetMode="External"/><Relationship Id="rId18" Type="http://schemas.openxmlformats.org/officeDocument/2006/relationships/hyperlink" Target="http://www.myoung119.com/shop/goods/goods_view.php?goodsno=864&amp;category=001008" TargetMode="External"/><Relationship Id="rId3" Type="http://schemas.openxmlformats.org/officeDocument/2006/relationships/hyperlink" Target="http://itempage3.auction.co.kr/DetailView.aspx?ItemNo=B273636016&amp;frm3=V2" TargetMode="External"/><Relationship Id="rId21" Type="http://schemas.openxmlformats.org/officeDocument/2006/relationships/hyperlink" Target="http://item.gmarket.co.kr/Item?goodsCode=1167553565" TargetMode="External"/><Relationship Id="rId7" Type="http://schemas.openxmlformats.org/officeDocument/2006/relationships/hyperlink" Target="http://www.09jungle.co.kr/goods/goods_view.php?goodsNo=1080784384" TargetMode="External"/><Relationship Id="rId12" Type="http://schemas.openxmlformats.org/officeDocument/2006/relationships/hyperlink" Target="https://toolmt.co.kr/autocart/market/product/product_detail.php?order=&amp;item_no=332382" TargetMode="External"/><Relationship Id="rId17" Type="http://schemas.openxmlformats.org/officeDocument/2006/relationships/hyperlink" Target="http://www.myoung119.com/shop/goods/goods_view.php?goodsno=368&amp;category=001058" TargetMode="External"/><Relationship Id="rId25" Type="http://schemas.openxmlformats.org/officeDocument/2006/relationships/hyperlink" Target="http://www.11st.co.kr/product/SellerProductDetail.tmall?method=getSellerProductDetail&amp;prdNo=1485440451&amp;vkey=RLHIS0HZX24SKUXZ3933LKVUU4XMJ4&amp;utm_term=&amp;utm_campaign=%B4%D9%C0%BDpc_%B0%A1%B0%DD%BA%F1%B1%B3%B1%E2%BA%BB&amp;utm_source=%B4%D9%C0%BD_PC_PCS&amp;utm_medium" TargetMode="External"/><Relationship Id="rId2" Type="http://schemas.openxmlformats.org/officeDocument/2006/relationships/hyperlink" Target="http://seoulmetal123.cafe24.com/product/view.asp?no=220" TargetMode="External"/><Relationship Id="rId16" Type="http://schemas.openxmlformats.org/officeDocument/2006/relationships/hyperlink" Target="http://www.myoung119.com/shop/goods/goods_view.php?goodsno=368&amp;category=001058" TargetMode="External"/><Relationship Id="rId20" Type="http://schemas.openxmlformats.org/officeDocument/2006/relationships/hyperlink" Target="http://www.myoung119.com/shop/goods/goods_view.php?goodsno=74471&amp;category=001065" TargetMode="External"/><Relationship Id="rId1" Type="http://schemas.openxmlformats.org/officeDocument/2006/relationships/hyperlink" Target="http://www.seoulladder.co.kr/product/view.asp?no=198" TargetMode="External"/><Relationship Id="rId6" Type="http://schemas.openxmlformats.org/officeDocument/2006/relationships/hyperlink" Target="http://09nara.co.kr/goods/goods_view.php?goodsNo=1123474527&amp;sword=&amp;hid_sword=" TargetMode="External"/><Relationship Id="rId11" Type="http://schemas.openxmlformats.org/officeDocument/2006/relationships/hyperlink" Target="https://www.coupang.com/vp/products/143497348?itemId=416740759&amp;vendorItemId=4023848799&amp;q=%EC%B2%9C%EA%B3%B5%EA%B3%B5%EA%B5%AC&amp;itemsCount=36&amp;searchId=a1c6cac298c84aa6ae5db41d00479971&amp;rank=550" TargetMode="External"/><Relationship Id="rId24" Type="http://schemas.openxmlformats.org/officeDocument/2006/relationships/hyperlink" Target="https://toolmt.co.kr/autocart/market/product/search.php?page=2&amp;itemname=&#48148;&#51060;&#49828;&amp;companyname=&amp;price_from=&amp;price_to=&amp;type=&amp;inner_search=" TargetMode="External"/><Relationship Id="rId5" Type="http://schemas.openxmlformats.org/officeDocument/2006/relationships/hyperlink" Target="http://www.11st.co.kr/product/SellerProductDetail.tmall?method=getSellerProductDetail&amp;prdNo=1642215281&amp;vkey=RLHIS0HZX24SKUXZ3933LKVUU4XMJ4&amp;utm_term=&amp;utm_campaign=%B4%D9%C0%BDpc_%B0%A1%B0%DD%BA%F1%B1%B3%B1%E2%BA%BB&amp;utm_source=%B4%D9%C0%BD_PC_PCS&amp;utm_medium" TargetMode="External"/><Relationship Id="rId15" Type="http://schemas.openxmlformats.org/officeDocument/2006/relationships/hyperlink" Target="http://www.myoung119.com/shop/goods/goods_view.php?goodsno=655&amp;category=001010" TargetMode="External"/><Relationship Id="rId23" Type="http://schemas.openxmlformats.org/officeDocument/2006/relationships/hyperlink" Target="http://www.11st.co.kr/product/SellerProductDetail.tmall?method=getSellerProductDetail&amp;prdNo=50439928&amp;vkey=RLHIS0HZX24SKUXZ3933LKVUU4XMJ4&amp;utm_term=&amp;utm_campaign=%B4%D9%C0%BDpc_%B0%A1%B0%DD%BA%F1%B1%B3%B1%E2%BA%BB&amp;utm_source=%B4%D9%C0%BD_PC_PCS&amp;utm_medium=%25" TargetMode="External"/><Relationship Id="rId10" Type="http://schemas.openxmlformats.org/officeDocument/2006/relationships/hyperlink" Target="https://toolmt.co.kr/autocart/market/product/product_detail.php?item_no=337991" TargetMode="External"/><Relationship Id="rId19" Type="http://schemas.openxmlformats.org/officeDocument/2006/relationships/hyperlink" Target="http://www.myoung119.com/shop/goods/goods_view.php?goodsno=864&amp;category=001008" TargetMode="External"/><Relationship Id="rId4" Type="http://schemas.openxmlformats.org/officeDocument/2006/relationships/hyperlink" Target="http://www.11st.co.kr/product/SellerProductDetail.tmall?method=getSellerProductDetail&amp;prdNo=322554464&amp;vkey=RLHIS0HZX24SKUXZ3933LKVUU4XMJ4&amp;utm_term=&amp;utm_campaign=%B4%D9%C0%BDpc_%B0%A1%B0%DD%BA%F1%B1%B3%B1%E2%BA%BB&amp;utm_source=%B4%D9%C0%BD_PC_PCS&amp;utm_medium=" TargetMode="External"/><Relationship Id="rId9" Type="http://schemas.openxmlformats.org/officeDocument/2006/relationships/hyperlink" Target="http://www.09jungle.co.kr/goods/goods_view.php?goodsNo=1080783797" TargetMode="External"/><Relationship Id="rId14" Type="http://schemas.openxmlformats.org/officeDocument/2006/relationships/hyperlink" Target="http://www.myoung119.com/shop/goods/goods_view.php?goodsno=655&amp;category=001010" TargetMode="External"/><Relationship Id="rId22" Type="http://schemas.openxmlformats.org/officeDocument/2006/relationships/hyperlink" Target="http://www.seoulladder.co.kr/product/view.asp?no=164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lalalamall.com/goods/goods_view.php?goodsNo=1001468566&amp;inflow=naver&amp;NaPm=ct%3Djpwa7eyo%7Cci%3D2fc5ffce7402581a5621f6fca53563255776419a%7Ctr%3Dslsl%7Csn%3D694684%7Chk%3Df15936c5b1c1b27ee364a92fd1b63c0aa3ec6a93" TargetMode="External"/><Relationship Id="rId13" Type="http://schemas.openxmlformats.org/officeDocument/2006/relationships/hyperlink" Target="https://smartstore.naver.com/toamtotool/products/2545141423?n_media=27758&amp;n_query=%EC%9C%A1%EA%B0%81%EB%A0%8C%EC%B9%98&amp;n_rank=1&amp;n_ad_group=grp-a001-02-000000006073495&amp;n_ad=nad-a001-02-000000029102239&amp;n_campaign_type=2&amp;n_mall_pid=2545141423&amp;NaPm=ct%3Djpwal" TargetMode="External"/><Relationship Id="rId18" Type="http://schemas.openxmlformats.org/officeDocument/2006/relationships/hyperlink" Target="http://itempage3.auction.co.kr/DetailView.aspx?itemno=B493217927" TargetMode="External"/><Relationship Id="rId3" Type="http://schemas.openxmlformats.org/officeDocument/2006/relationships/hyperlink" Target="http://www.safetyworld.co.kr/goods/goods_view.php?goodsNo=1000001380&amp;inflow=naver&amp;NaPm=ct%3Djpwasrhc%7Cci%3Dccb8713506a5f8711e5c655e664222a01b7936f4%7Ctr%3Dsls%7Csn%3D735529%7Chk%3Da8e895e14392c903a598c722d6bcb4536cb2e022" TargetMode="External"/><Relationship Id="rId21" Type="http://schemas.openxmlformats.org/officeDocument/2006/relationships/hyperlink" Target="https://smartstore.naver.com/wenbe/products/518128114?NaPm=ct%3Djsvg56b4%7Cci%3D0z40003s8RTqX4v_MeYX%7Ctr%3Dpla%7Chk%3Dd41074169bf174bbb8b0e5e6cbd4afe6f88d5f35" TargetMode="External"/><Relationship Id="rId7" Type="http://schemas.openxmlformats.org/officeDocument/2006/relationships/hyperlink" Target="http://tradesale.co.kr/shop/goods/goods_view.php?goodsno=1024328&amp;inflow=naver&amp;NaPm=ct%3Djpwaa46o%7Cci%3D70b4890619ec80b7630116f4eb4d0a3d95afbb54%7Ctr%3Dslsl%7Csn%3D561690%7Chk%3Df9980289e06b68585d4f9ab020de556e62f9b88b" TargetMode="External"/><Relationship Id="rId12" Type="http://schemas.openxmlformats.org/officeDocument/2006/relationships/hyperlink" Target="http://habbi.co.kr/goods/goods_view.php?goodsNo=1001629744&amp;inflow=naver&amp;NaPm=ct%3Djpwak8ds%7Cci%3D449a46e84b89549997d82e288445eeadd910cd39%7Ctr%3Dsls%7Csn%3D625711%7Chk%3Da1452cca66b55cbbd8c6b67978e26f4763c347b6" TargetMode="External"/><Relationship Id="rId17" Type="http://schemas.openxmlformats.org/officeDocument/2006/relationships/hyperlink" Target="https://smartstore.naver.com/gawiinuna/products/3864109583?NaPm=ct%3Djpwanxvc%7Cci%3Ddf27474aad839c6a85e0489dfe29dadb0a5af844%7Ctr%3Dsls%7Csn%3D704972%7Chk%3D60a1d827084ea41fa82f950d2fce0f3aac7cecf6" TargetMode="External"/><Relationship Id="rId2" Type="http://schemas.openxmlformats.org/officeDocument/2006/relationships/hyperlink" Target="https://smartstore.naver.com/daewall09/products/3804520962?NaPm=ct%3Djpwas8yo%7Cci%3Dd3e7bea4b4eb243168a5073316b75e86a80f0747%7Ctr%3Dsls%7Csn%3D752149%7Chk%3D5fcab586653c8824fa44dfde1fb2acd0e05a1506" TargetMode="External"/><Relationship Id="rId16" Type="http://schemas.openxmlformats.org/officeDocument/2006/relationships/hyperlink" Target="http://bobu.shop/goods/goods_view.php?goodsNo=1003983733&amp;inflow=naver&amp;NaPm=ct%3Djpwamf34%7Cci%3D4c0b45c1be46e462759bef0e097650ff2a6e320b%7Ctr%3Dsls%7Csn%3D590590%7Chk%3D50ee2f7e78a1695da4e59f2cabb223499d56bf00" TargetMode="External"/><Relationship Id="rId20" Type="http://schemas.openxmlformats.org/officeDocument/2006/relationships/hyperlink" Target="https://smartstore.naver.com/wenbe/products/518128114?NaPm=ct%3Djsvg56b4%7Cci%3D0z40003s8RTqX4v_MeYX%7Ctr%3Dpla%7Chk%3Dd41074169bf174bbb8b0e5e6cbd4afe6f88d5f35" TargetMode="External"/><Relationship Id="rId1" Type="http://schemas.openxmlformats.org/officeDocument/2006/relationships/hyperlink" Target="https://smartstore.naver.com/daewall09/products/3804520962?NaPm=ct%3Djpwas8yo%7Cci%3Dd3e7bea4b4eb243168a5073316b75e86a80f0747%7Ctr%3Dsls%7Csn%3D752149%7Chk%3D5fcab586653c8824fa44dfde1fb2acd0e05a1506" TargetMode="External"/><Relationship Id="rId6" Type="http://schemas.openxmlformats.org/officeDocument/2006/relationships/hyperlink" Target="http://itempage3.auction.co.kr/DetailView.aspx?itemno=B590667433" TargetMode="External"/><Relationship Id="rId11" Type="http://schemas.openxmlformats.org/officeDocument/2006/relationships/hyperlink" Target="https://smartstore.naver.com/cielkd/products/250818283?NaPm=ct%3Djpwaj49c%7Cci%3Dbdb296d0749fc7b2bddcecc75a1d5fd9121d5ee4%7Ctr%3Dslsl%7Csn%3D186714%7Cic%3D%7Chk%3Dfa1a744f1412a3dbbb59319df9603202ecb24e5d" TargetMode="External"/><Relationship Id="rId5" Type="http://schemas.openxmlformats.org/officeDocument/2006/relationships/hyperlink" Target="http://amartkorea.godomall.com/goods/goods_view.php?goodsNo=1000254391&amp;inflow=naver&amp;NaPm=ct%3Djpwavbaw%7Cci%3D51dbb8df8c643baef61bbf9f18023f998dd21093%7Ctr%3Dslsl%7Csn%3D830355%7Chk%3Deff5865734d1000200b099dfda41dae2a3032d07" TargetMode="External"/><Relationship Id="rId15" Type="http://schemas.openxmlformats.org/officeDocument/2006/relationships/hyperlink" Target="http://www.ysmall.kr/ez/mall.php?cat=106005006&amp;query=view&amp;no=1107021257&amp;NaPm=ct%3Djpwalv0w%7Cci%3Dfa5aeef90e5e2449f78dadb032a05f7f13cfa465%7Ctr%3Dsls%7Csn%3D710628%7Chk%3D9a3769a614afb0a1617f49f13da96bfc2f27bc63" TargetMode="External"/><Relationship Id="rId10" Type="http://schemas.openxmlformats.org/officeDocument/2006/relationships/hyperlink" Target="https://smartstore.naver.com/cielkd/products/250818283?NaPm=ct%3Djpwaj49c%7Cci%3Dbdb296d0749fc7b2bddcecc75a1d5fd9121d5ee4%7Ctr%3Dslsl%7Csn%3D186714%7Cic%3D%7Chk%3Dfa1a744f1412a3dbbb59319df9603202ecb24e5d" TargetMode="External"/><Relationship Id="rId19" Type="http://schemas.openxmlformats.org/officeDocument/2006/relationships/hyperlink" Target="http://itempage3.auction.co.kr/DetailView.aspx?itemno=B493210435" TargetMode="External"/><Relationship Id="rId4" Type="http://schemas.openxmlformats.org/officeDocument/2006/relationships/hyperlink" Target="http://www.safetyworld.co.kr/goods/goods_view.php?goodsNo=1000001380&amp;inflow=naver&amp;NaPm=ct%3Djpwasrhc%7Cci%3Dccb8713506a5f8711e5c655e664222a01b7936f4%7Ctr%3Dsls%7Csn%3D735529%7Chk%3Da8e895e14392c903a598c722d6bcb4536cb2e022" TargetMode="External"/><Relationship Id="rId9" Type="http://schemas.openxmlformats.org/officeDocument/2006/relationships/hyperlink" Target="http://www.11st.co.kr/product/SellerProductDetail.tmall?method=getSellerProductDetail&amp;prdNo=488311177&amp;NaPm=ct=jpwahbg0|ci=3ce5df6f5583d1dff8416b2a8048434ea76b6134|tr=slsl|sn=17703|hk=5664a2a410aa38964ee3dd5ca2d9d2d2f01f2c97&amp;utm_term=&amp;utm_campaign=%B3%D7%25C" TargetMode="External"/><Relationship Id="rId14" Type="http://schemas.openxmlformats.org/officeDocument/2006/relationships/hyperlink" Target="http://www.ysmall.kr/ez/mall.php?cat=106005006&amp;query=view&amp;no=1107021257&amp;NaPm=ct%3Djpwalv0w%7Cci%3Dfa5aeef90e5e2449f78dadb032a05f7f13cfa465%7Ctr%3Dsls%7Csn%3D710628%7Chk%3D9a3769a614afb0a1617f49f13da96bfc2f27bc63" TargetMode="External"/><Relationship Id="rId22" Type="http://schemas.openxmlformats.org/officeDocument/2006/relationships/hyperlink" Target="https://smartstore.naver.com/wenbe/products/518128114?NaPm=ct%3Djsvg56b4%7Cci%3D0z40003s8RTqX4v_MeYX%7Ctr%3Dpla%7Chk%3Dd41074169bf174bbb8b0e5e6cbd4afe6f88d5f35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smartstore.naver.com/yhsteel/products/712775724?n_media=11068&amp;n_query=%EC%A7%81%EA%B2%B0%ED%94%BC%EC%8A%A4&amp;n_rank=3&amp;n_ad_group=grp-a001-02-000000005923058&amp;n_ad=nad-a001-02-000000027844693&amp;n_campaign_type=2&amp;n_mall_pid=712775724&amp;NaPm=ct%3Djsvc3sig%257" TargetMode="External"/><Relationship Id="rId13" Type="http://schemas.openxmlformats.org/officeDocument/2006/relationships/hyperlink" Target="http://shopping.interpark.com/product/productInfo.do?prdNo=4874607159&amp;dispNo=016001&amp;bizCd=P14394&amp;NaPm=ct%3Djtfhslkg%7Cci%3D9a88c3cca7f5a5d31d13b7bab1eb128c4e2d1a3a%7Ctr%3Dslsl%7Csn%3D3%7Chk%3D50c1e2354631b4a2c41b5db27f9efdb1a94d8e90&amp;utm_medium=affiliate&amp;u" TargetMode="External"/><Relationship Id="rId3" Type="http://schemas.openxmlformats.org/officeDocument/2006/relationships/hyperlink" Target="http://itempage3.auction.co.kr/DetailView.aspx?ItemNo=B408843148&amp;frm3=V2" TargetMode="External"/><Relationship Id="rId7" Type="http://schemas.openxmlformats.org/officeDocument/2006/relationships/hyperlink" Target="https://smartstore.naver.com/easywayhardware/products/2761761437?NaPm=ct%3Djsvbu27c%7Cci%3Db0e984de1db1ffdc732c51971edee3e3e0260cf7%7Ctr%3Dslsl%7Csn%3D334962%7Cic%3D%7Chk%3Dfef1a65352cd6fc4096ccda4e6fb9b445a737acf" TargetMode="External"/><Relationship Id="rId12" Type="http://schemas.openxmlformats.org/officeDocument/2006/relationships/hyperlink" Target="http://itempage3.auction.co.kr/DetailView.aspx?ItemNo=B651759634&amp;frm3=V2" TargetMode="External"/><Relationship Id="rId2" Type="http://schemas.openxmlformats.org/officeDocument/2006/relationships/hyperlink" Target="http://item.gmarket.co.kr/Item?goodscode=652861409&amp;pos_shop_cd=SH&amp;pos_class_cd=111111111&amp;pos_class_kind=T&amp;keyword_order=%b5%e5%b8%b1%b3%af&amp;keyword_seqno=8954055718&amp;search_keyword=%b5%e5%b8%b1%b3%af" TargetMode="External"/><Relationship Id="rId1" Type="http://schemas.openxmlformats.org/officeDocument/2006/relationships/hyperlink" Target="http://item.gmarket.co.kr/Item?goodscode=652861409&amp;pos_shop_cd=SH&amp;pos_class_cd=111111111&amp;pos_class_kind=T&amp;keyword_order=%b5%e5%b8%b1%b3%af&amp;keyword_seqno=8954055718&amp;search_keyword=%b5%e5%b8%b1%b3%af" TargetMode="External"/><Relationship Id="rId6" Type="http://schemas.openxmlformats.org/officeDocument/2006/relationships/hyperlink" Target="https://smartstore.naver.com/easywayhardware/products/2761761437?NaPm=ct%3Djsvbu27c%7Cci%3Db0e984de1db1ffdc732c51971edee3e3e0260cf7%7Ctr%3Dslsl%7Csn%3D334962%7Cic%3D%7Chk%3Dfef1a65352cd6fc4096ccda4e6fb9b445a737acf" TargetMode="External"/><Relationship Id="rId11" Type="http://schemas.openxmlformats.org/officeDocument/2006/relationships/hyperlink" Target="http://www.11st.co.kr/product/SellerProductDetail.tmall?method=getSellerProductDetail&amp;prdNo=2312198500&amp;NaPm=ct=jsvcd1ug|ci=475b58f947d510b3dd23b47789f86944adc59328|tr=slsl|sn=17703|hk=5b4b2706617dfae337d8a0562996b395a85aeabd&amp;utm_term=&amp;utm_campaign=%B3%D7%25" TargetMode="External"/><Relationship Id="rId5" Type="http://schemas.openxmlformats.org/officeDocument/2006/relationships/hyperlink" Target="https://smartstore.naver.com/easywayhardware/products/2761761437?NaPm=ct%3Djsvbu27c%7Cci%3Db0e984de1db1ffdc732c51971edee3e3e0260cf7%7Ctr%3Dslsl%7Csn%3D334962%7Cic%3D%7Chk%3Dfef1a65352cd6fc4096ccda4e6fb9b445a737acf" TargetMode="External"/><Relationship Id="rId10" Type="http://schemas.openxmlformats.org/officeDocument/2006/relationships/hyperlink" Target="https://smartstore.naver.com/yhsteel/products/712775724?n_media=11068&amp;n_query=%EC%A7%81%EA%B2%B0%ED%94%BC%EC%8A%A4&amp;n_rank=3&amp;n_ad_group=grp-a001-02-000000005923058&amp;n_ad=nad-a001-02-000000027844693&amp;n_campaign_type=2&amp;n_mall_pid=712775724&amp;NaPm=ct%3Djsvc3sig%257" TargetMode="External"/><Relationship Id="rId4" Type="http://schemas.openxmlformats.org/officeDocument/2006/relationships/hyperlink" Target="http://shopping.interpark.com/product/productInfo.do?prdNo=6388033589&amp;dispNo=016001&amp;bizCd=P01397&amp;NaPm=ct%3Djsvbfdnk%7Cci%3Dca5f82385e5d2da98fb2845b3553e0e09747dd33%7Ctr%3Dslsl%7Csn%3D3%7Chk%3D819681aee9ba0f7915a038f33080eb5fef90ff50&amp;utm_medium=affiliate&amp;u" TargetMode="External"/><Relationship Id="rId9" Type="http://schemas.openxmlformats.org/officeDocument/2006/relationships/hyperlink" Target="https://smartstore.naver.com/yhsteel/products/712775724?n_media=11068&amp;n_query=%EC%A7%81%EA%B2%B0%ED%94%BC%EC%8A%A4&amp;n_rank=3&amp;n_ad_group=grp-a001-02-000000005923058&amp;n_ad=nad-a001-02-000000027844693&amp;n_campaign_type=2&amp;n_mall_pid=712775724&amp;NaPm=ct%3Djsvc3sig%257" TargetMode="External"/><Relationship Id="rId14" Type="http://schemas.openxmlformats.org/officeDocument/2006/relationships/hyperlink" Target="https://smartstore.naver.com/09sesang/products/334592236?NaPm=ct%3Djtfi0xq0%7Cci%3D51b10ca7228bbc158c8bf40dc628f48a1e76915a%7Ctr%3Dslsl%7Csn%3D208284%7Cic%3D%7Chk%3Db51deeab24e914cdc7d1c265c8defbb33955fc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D21" sqref="D21"/>
    </sheetView>
  </sheetViews>
  <sheetFormatPr defaultRowHeight="13.5"/>
  <cols>
    <col min="1" max="1" width="15.77734375" customWidth="1"/>
    <col min="2" max="2" width="10.5546875" customWidth="1"/>
    <col min="3" max="3" width="11.44140625" customWidth="1"/>
    <col min="4" max="4" width="17.109375" customWidth="1"/>
    <col min="5" max="6" width="15.6640625" customWidth="1"/>
  </cols>
  <sheetData>
    <row r="1" spans="1:6" ht="25.5">
      <c r="A1" s="170" t="s">
        <v>1</v>
      </c>
      <c r="B1" s="170"/>
      <c r="C1" s="170"/>
      <c r="D1" s="170"/>
      <c r="E1" s="170"/>
      <c r="F1" s="171"/>
    </row>
    <row r="2" spans="1:6" ht="26.25" thickBot="1">
      <c r="A2" s="1"/>
      <c r="B2" s="1"/>
      <c r="C2" s="1"/>
      <c r="D2" s="1"/>
      <c r="E2" s="1"/>
      <c r="F2" s="2"/>
    </row>
    <row r="3" spans="1:6" ht="14.25">
      <c r="A3" s="172" t="s">
        <v>2</v>
      </c>
      <c r="B3" s="174" t="s">
        <v>3</v>
      </c>
      <c r="C3" s="174" t="s">
        <v>4</v>
      </c>
      <c r="D3" s="174" t="s">
        <v>5</v>
      </c>
      <c r="E3" s="174"/>
      <c r="F3" s="176" t="s">
        <v>6</v>
      </c>
    </row>
    <row r="4" spans="1:6" ht="15" thickBot="1">
      <c r="A4" s="173"/>
      <c r="B4" s="175"/>
      <c r="C4" s="175"/>
      <c r="D4" s="3" t="s">
        <v>7</v>
      </c>
      <c r="E4" s="3" t="s">
        <v>0</v>
      </c>
      <c r="F4" s="177"/>
    </row>
    <row r="5" spans="1:6" ht="30" customHeight="1" thickBot="1">
      <c r="A5" s="8" t="s">
        <v>15</v>
      </c>
      <c r="B5" s="4" t="s">
        <v>8</v>
      </c>
      <c r="C5" s="4">
        <v>24</v>
      </c>
      <c r="D5" s="5">
        <f>종합청사!G27</f>
        <v>3723930</v>
      </c>
      <c r="E5" s="5">
        <f t="shared" ref="E5:E12" si="0">D5</f>
        <v>3723930</v>
      </c>
      <c r="F5" s="9"/>
    </row>
    <row r="6" spans="1:6" ht="30" customHeight="1" thickBot="1">
      <c r="A6" s="10" t="s">
        <v>16</v>
      </c>
      <c r="B6" s="4" t="s">
        <v>8</v>
      </c>
      <c r="C6" s="4">
        <v>40</v>
      </c>
      <c r="D6" s="6">
        <f>우리마포복지관!G45</f>
        <v>3663000</v>
      </c>
      <c r="E6" s="5">
        <f t="shared" si="0"/>
        <v>3663000</v>
      </c>
      <c r="F6" s="9"/>
    </row>
    <row r="7" spans="1:6" ht="30" customHeight="1" thickBot="1">
      <c r="A7" s="10" t="s">
        <v>11</v>
      </c>
      <c r="B7" s="4" t="s">
        <v>8</v>
      </c>
      <c r="C7" s="4">
        <v>8</v>
      </c>
      <c r="D7" s="33">
        <f>구민체육센타!H12</f>
        <v>1332150</v>
      </c>
      <c r="E7" s="5">
        <f t="shared" si="0"/>
        <v>1332150</v>
      </c>
      <c r="F7" s="9"/>
    </row>
    <row r="8" spans="1:6" ht="30" customHeight="1" thickBot="1">
      <c r="A8" s="10" t="s">
        <v>17</v>
      </c>
      <c r="B8" s="4" t="s">
        <v>8</v>
      </c>
      <c r="C8" s="4">
        <v>50</v>
      </c>
      <c r="D8" s="6">
        <f>아현문화건강센타!G56</f>
        <v>2870000</v>
      </c>
      <c r="E8" s="5">
        <f t="shared" si="0"/>
        <v>2870000</v>
      </c>
      <c r="F8" s="9"/>
    </row>
    <row r="9" spans="1:6" ht="30" customHeight="1" thickBot="1">
      <c r="A9" s="10" t="s">
        <v>9</v>
      </c>
      <c r="B9" s="7" t="s">
        <v>8</v>
      </c>
      <c r="C9" s="4">
        <v>8</v>
      </c>
      <c r="D9" s="6">
        <f>창업복지관!I14</f>
        <v>1229000</v>
      </c>
      <c r="E9" s="5">
        <f t="shared" si="0"/>
        <v>1229000</v>
      </c>
      <c r="F9" s="9"/>
    </row>
    <row r="10" spans="1:6" ht="30" customHeight="1" thickBot="1">
      <c r="A10" s="10" t="s">
        <v>22</v>
      </c>
      <c r="B10" s="4" t="s">
        <v>8</v>
      </c>
      <c r="C10" s="4">
        <v>25</v>
      </c>
      <c r="D10" s="6">
        <f>농수산물시장!G28</f>
        <v>0</v>
      </c>
      <c r="E10" s="5">
        <f t="shared" si="0"/>
        <v>0</v>
      </c>
      <c r="F10" s="9"/>
    </row>
    <row r="11" spans="1:6" ht="30" customHeight="1" thickBot="1">
      <c r="A11" s="10" t="s">
        <v>23</v>
      </c>
      <c r="B11" s="7" t="s">
        <v>8</v>
      </c>
      <c r="C11" s="4">
        <v>15</v>
      </c>
      <c r="D11" s="6">
        <f>주민편익시설!E17</f>
        <v>1495430</v>
      </c>
      <c r="E11" s="5">
        <f t="shared" si="0"/>
        <v>1495430</v>
      </c>
      <c r="F11" s="9"/>
    </row>
    <row r="12" spans="1:6" ht="30" customHeight="1" thickBot="1">
      <c r="A12" s="10" t="s">
        <v>24</v>
      </c>
      <c r="B12" s="7" t="s">
        <v>8</v>
      </c>
      <c r="C12" s="4">
        <v>14</v>
      </c>
      <c r="D12" s="6">
        <f>시설주차장!G19</f>
        <v>1902380</v>
      </c>
      <c r="E12" s="5">
        <f t="shared" si="0"/>
        <v>1902380</v>
      </c>
      <c r="F12" s="9"/>
    </row>
    <row r="13" spans="1:6" ht="30" customHeight="1" thickBot="1">
      <c r="A13" s="11" t="s">
        <v>10</v>
      </c>
      <c r="B13" s="12"/>
      <c r="C13" s="12">
        <v>184</v>
      </c>
      <c r="D13" s="12"/>
      <c r="E13" s="13">
        <f>SUM(E5:E12)</f>
        <v>16215890</v>
      </c>
      <c r="F13" s="14"/>
    </row>
  </sheetData>
  <mergeCells count="6">
    <mergeCell ref="A1:F1"/>
    <mergeCell ref="A3:A4"/>
    <mergeCell ref="B3:B4"/>
    <mergeCell ref="C3:C4"/>
    <mergeCell ref="D3:E3"/>
    <mergeCell ref="F3:F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activeCell="G3" sqref="G3:G26"/>
    </sheetView>
  </sheetViews>
  <sheetFormatPr defaultRowHeight="16.5"/>
  <cols>
    <col min="1" max="1" width="6.44140625" style="34" customWidth="1"/>
    <col min="2" max="2" width="21.77734375" style="34" customWidth="1"/>
    <col min="3" max="3" width="19.109375" style="34" customWidth="1"/>
    <col min="4" max="7" width="8.88671875" style="34"/>
    <col min="8" max="8" width="19.77734375" style="34" customWidth="1"/>
    <col min="9" max="16384" width="8.88671875" style="34"/>
  </cols>
  <sheetData>
    <row r="1" spans="1:8">
      <c r="A1" s="178" t="s">
        <v>25</v>
      </c>
      <c r="B1" s="178"/>
      <c r="C1" s="178"/>
      <c r="D1" s="178"/>
      <c r="E1" s="178"/>
      <c r="F1" s="178"/>
      <c r="G1" s="178"/>
      <c r="H1" s="178"/>
    </row>
    <row r="2" spans="1:8">
      <c r="A2" s="35" t="s">
        <v>26</v>
      </c>
      <c r="B2" s="15" t="s">
        <v>27</v>
      </c>
      <c r="C2" s="15" t="s">
        <v>28</v>
      </c>
      <c r="D2" s="15" t="s">
        <v>29</v>
      </c>
      <c r="E2" s="15" t="s">
        <v>30</v>
      </c>
      <c r="F2" s="15" t="s">
        <v>31</v>
      </c>
      <c r="G2" s="15" t="s">
        <v>32</v>
      </c>
      <c r="H2" s="15" t="s">
        <v>33</v>
      </c>
    </row>
    <row r="3" spans="1:8">
      <c r="A3" s="16">
        <v>1</v>
      </c>
      <c r="B3" s="17" t="s">
        <v>34</v>
      </c>
      <c r="C3" s="18" t="s">
        <v>35</v>
      </c>
      <c r="D3" s="18" t="s">
        <v>36</v>
      </c>
      <c r="E3" s="18">
        <v>3</v>
      </c>
      <c r="F3" s="19">
        <v>122120</v>
      </c>
      <c r="G3" s="19">
        <f t="shared" ref="G3:G26" si="0">F3*E3</f>
        <v>366360</v>
      </c>
      <c r="H3" s="20"/>
    </row>
    <row r="4" spans="1:8">
      <c r="A4" s="21">
        <v>2</v>
      </c>
      <c r="B4" s="22" t="s">
        <v>34</v>
      </c>
      <c r="C4" s="23" t="s">
        <v>37</v>
      </c>
      <c r="D4" s="23" t="s">
        <v>36</v>
      </c>
      <c r="E4" s="23">
        <v>3</v>
      </c>
      <c r="F4" s="24">
        <v>75080</v>
      </c>
      <c r="G4" s="25">
        <f t="shared" si="0"/>
        <v>225240</v>
      </c>
      <c r="H4" s="26" t="s">
        <v>38</v>
      </c>
    </row>
    <row r="5" spans="1:8">
      <c r="A5" s="21">
        <v>3</v>
      </c>
      <c r="B5" s="22" t="s">
        <v>39</v>
      </c>
      <c r="C5" s="23" t="s">
        <v>40</v>
      </c>
      <c r="D5" s="23" t="s">
        <v>41</v>
      </c>
      <c r="E5" s="23">
        <v>2</v>
      </c>
      <c r="F5" s="25">
        <v>85000</v>
      </c>
      <c r="G5" s="25">
        <f t="shared" si="0"/>
        <v>170000</v>
      </c>
      <c r="H5" s="27"/>
    </row>
    <row r="6" spans="1:8">
      <c r="A6" s="21">
        <v>4</v>
      </c>
      <c r="B6" s="22" t="s">
        <v>42</v>
      </c>
      <c r="C6" s="23" t="s">
        <v>43</v>
      </c>
      <c r="D6" s="23" t="s">
        <v>41</v>
      </c>
      <c r="E6" s="23">
        <v>2</v>
      </c>
      <c r="F6" s="25">
        <v>95900</v>
      </c>
      <c r="G6" s="25">
        <f t="shared" si="0"/>
        <v>191800</v>
      </c>
      <c r="H6" s="27"/>
    </row>
    <row r="7" spans="1:8" ht="33">
      <c r="A7" s="21">
        <v>5</v>
      </c>
      <c r="B7" s="22" t="s">
        <v>44</v>
      </c>
      <c r="C7" s="28" t="s">
        <v>45</v>
      </c>
      <c r="D7" s="23" t="s">
        <v>36</v>
      </c>
      <c r="E7" s="23">
        <v>1</v>
      </c>
      <c r="F7" s="25">
        <v>690000</v>
      </c>
      <c r="G7" s="25">
        <f t="shared" si="0"/>
        <v>690000</v>
      </c>
      <c r="H7" s="27"/>
    </row>
    <row r="8" spans="1:8">
      <c r="A8" s="21">
        <v>6</v>
      </c>
      <c r="B8" s="22" t="s">
        <v>46</v>
      </c>
      <c r="C8" s="23" t="s">
        <v>47</v>
      </c>
      <c r="D8" s="23" t="s">
        <v>36</v>
      </c>
      <c r="E8" s="23">
        <v>5</v>
      </c>
      <c r="F8" s="25">
        <v>74820</v>
      </c>
      <c r="G8" s="25">
        <f t="shared" si="0"/>
        <v>374100</v>
      </c>
      <c r="H8" s="27"/>
    </row>
    <row r="9" spans="1:8">
      <c r="A9" s="21">
        <v>7</v>
      </c>
      <c r="B9" s="22" t="s">
        <v>48</v>
      </c>
      <c r="C9" s="23" t="s">
        <v>49</v>
      </c>
      <c r="D9" s="23" t="s">
        <v>36</v>
      </c>
      <c r="E9" s="23">
        <v>3</v>
      </c>
      <c r="F9" s="25">
        <v>73790</v>
      </c>
      <c r="G9" s="25">
        <f t="shared" si="0"/>
        <v>221370</v>
      </c>
      <c r="H9" s="27"/>
    </row>
    <row r="10" spans="1:8">
      <c r="A10" s="21">
        <v>8</v>
      </c>
      <c r="B10" s="22" t="s">
        <v>50</v>
      </c>
      <c r="C10" s="23" t="s">
        <v>51</v>
      </c>
      <c r="D10" s="23" t="s">
        <v>36</v>
      </c>
      <c r="E10" s="23">
        <v>5</v>
      </c>
      <c r="F10" s="25">
        <v>57000</v>
      </c>
      <c r="G10" s="25">
        <f t="shared" si="0"/>
        <v>285000</v>
      </c>
      <c r="H10" s="27"/>
    </row>
    <row r="11" spans="1:8">
      <c r="A11" s="21">
        <v>9</v>
      </c>
      <c r="B11" s="22" t="s">
        <v>52</v>
      </c>
      <c r="C11" s="23" t="s">
        <v>53</v>
      </c>
      <c r="D11" s="23" t="s">
        <v>54</v>
      </c>
      <c r="E11" s="23">
        <v>10</v>
      </c>
      <c r="F11" s="25">
        <v>32900</v>
      </c>
      <c r="G11" s="25">
        <f t="shared" si="0"/>
        <v>329000</v>
      </c>
      <c r="H11" s="27"/>
    </row>
    <row r="12" spans="1:8">
      <c r="A12" s="21">
        <v>10</v>
      </c>
      <c r="B12" s="22" t="s">
        <v>55</v>
      </c>
      <c r="C12" s="23" t="s">
        <v>56</v>
      </c>
      <c r="D12" s="23" t="s">
        <v>36</v>
      </c>
      <c r="E12" s="23">
        <v>3</v>
      </c>
      <c r="F12" s="25">
        <v>106000</v>
      </c>
      <c r="G12" s="25">
        <f t="shared" si="0"/>
        <v>318000</v>
      </c>
      <c r="H12" s="27"/>
    </row>
    <row r="13" spans="1:8">
      <c r="A13" s="21">
        <v>11</v>
      </c>
      <c r="B13" s="22" t="s">
        <v>57</v>
      </c>
      <c r="C13" s="23" t="s">
        <v>58</v>
      </c>
      <c r="D13" s="23" t="s">
        <v>54</v>
      </c>
      <c r="E13" s="23">
        <v>50</v>
      </c>
      <c r="F13" s="24">
        <v>869</v>
      </c>
      <c r="G13" s="25">
        <f t="shared" si="0"/>
        <v>43450</v>
      </c>
      <c r="H13" s="26" t="s">
        <v>59</v>
      </c>
    </row>
    <row r="14" spans="1:8">
      <c r="A14" s="21">
        <v>12</v>
      </c>
      <c r="B14" s="22" t="s">
        <v>60</v>
      </c>
      <c r="C14" s="23" t="s">
        <v>58</v>
      </c>
      <c r="D14" s="23" t="s">
        <v>54</v>
      </c>
      <c r="E14" s="23">
        <v>50</v>
      </c>
      <c r="F14" s="24">
        <v>869</v>
      </c>
      <c r="G14" s="25">
        <f t="shared" si="0"/>
        <v>43450</v>
      </c>
      <c r="H14" s="26" t="s">
        <v>59</v>
      </c>
    </row>
    <row r="15" spans="1:8">
      <c r="A15" s="21">
        <v>13</v>
      </c>
      <c r="B15" s="22" t="s">
        <v>61</v>
      </c>
      <c r="C15" s="23" t="s">
        <v>58</v>
      </c>
      <c r="D15" s="23" t="s">
        <v>54</v>
      </c>
      <c r="E15" s="23">
        <v>50</v>
      </c>
      <c r="F15" s="24">
        <v>869</v>
      </c>
      <c r="G15" s="25">
        <f t="shared" si="0"/>
        <v>43450</v>
      </c>
      <c r="H15" s="26" t="s">
        <v>59</v>
      </c>
    </row>
    <row r="16" spans="1:8">
      <c r="A16" s="21">
        <v>14</v>
      </c>
      <c r="B16" s="22" t="s">
        <v>62</v>
      </c>
      <c r="C16" s="23" t="s">
        <v>63</v>
      </c>
      <c r="D16" s="23" t="s">
        <v>54</v>
      </c>
      <c r="E16" s="23">
        <v>3</v>
      </c>
      <c r="F16" s="25">
        <v>13100</v>
      </c>
      <c r="G16" s="25">
        <f t="shared" si="0"/>
        <v>39300</v>
      </c>
      <c r="H16" s="27"/>
    </row>
    <row r="17" spans="1:8">
      <c r="A17" s="21">
        <v>15</v>
      </c>
      <c r="B17" s="22" t="s">
        <v>64</v>
      </c>
      <c r="C17" s="23" t="s">
        <v>65</v>
      </c>
      <c r="D17" s="23" t="s">
        <v>66</v>
      </c>
      <c r="E17" s="23">
        <v>1</v>
      </c>
      <c r="F17" s="25">
        <v>24600</v>
      </c>
      <c r="G17" s="25">
        <f t="shared" si="0"/>
        <v>24600</v>
      </c>
      <c r="H17" s="27"/>
    </row>
    <row r="18" spans="1:8">
      <c r="A18" s="21">
        <v>16</v>
      </c>
      <c r="B18" s="22" t="s">
        <v>67</v>
      </c>
      <c r="C18" s="23" t="s">
        <v>68</v>
      </c>
      <c r="D18" s="23" t="s">
        <v>54</v>
      </c>
      <c r="E18" s="23">
        <v>10</v>
      </c>
      <c r="F18" s="25">
        <v>350</v>
      </c>
      <c r="G18" s="25">
        <f t="shared" si="0"/>
        <v>3500</v>
      </c>
      <c r="H18" s="27"/>
    </row>
    <row r="19" spans="1:8">
      <c r="A19" s="21">
        <v>17</v>
      </c>
      <c r="B19" s="22" t="s">
        <v>69</v>
      </c>
      <c r="C19" s="23" t="s">
        <v>70</v>
      </c>
      <c r="D19" s="23" t="s">
        <v>54</v>
      </c>
      <c r="E19" s="23">
        <v>10</v>
      </c>
      <c r="F19" s="25">
        <v>530</v>
      </c>
      <c r="G19" s="25">
        <f t="shared" si="0"/>
        <v>5300</v>
      </c>
      <c r="H19" s="27"/>
    </row>
    <row r="20" spans="1:8">
      <c r="A20" s="21">
        <v>18</v>
      </c>
      <c r="B20" s="22" t="s">
        <v>71</v>
      </c>
      <c r="C20" s="23" t="s">
        <v>70</v>
      </c>
      <c r="D20" s="23" t="s">
        <v>54</v>
      </c>
      <c r="E20" s="23">
        <v>10</v>
      </c>
      <c r="F20" s="25">
        <v>680</v>
      </c>
      <c r="G20" s="25">
        <f t="shared" si="0"/>
        <v>6800</v>
      </c>
      <c r="H20" s="27"/>
    </row>
    <row r="21" spans="1:8">
      <c r="A21" s="21">
        <v>19</v>
      </c>
      <c r="B21" s="22" t="s">
        <v>71</v>
      </c>
      <c r="C21" s="23" t="s">
        <v>72</v>
      </c>
      <c r="D21" s="23" t="s">
        <v>54</v>
      </c>
      <c r="E21" s="23">
        <v>10</v>
      </c>
      <c r="F21" s="25">
        <v>1200</v>
      </c>
      <c r="G21" s="25">
        <f t="shared" si="0"/>
        <v>12000</v>
      </c>
      <c r="H21" s="27"/>
    </row>
    <row r="22" spans="1:8">
      <c r="A22" s="21">
        <v>20</v>
      </c>
      <c r="B22" s="22" t="s">
        <v>73</v>
      </c>
      <c r="C22" s="23" t="s">
        <v>74</v>
      </c>
      <c r="D22" s="23" t="s">
        <v>54</v>
      </c>
      <c r="E22" s="23">
        <v>30</v>
      </c>
      <c r="F22" s="25">
        <v>540</v>
      </c>
      <c r="G22" s="25">
        <f t="shared" si="0"/>
        <v>16200</v>
      </c>
      <c r="H22" s="27"/>
    </row>
    <row r="23" spans="1:8">
      <c r="A23" s="21">
        <v>21</v>
      </c>
      <c r="B23" s="22" t="s">
        <v>73</v>
      </c>
      <c r="C23" s="23" t="s">
        <v>75</v>
      </c>
      <c r="D23" s="23" t="s">
        <v>54</v>
      </c>
      <c r="E23" s="23">
        <v>50</v>
      </c>
      <c r="F23" s="25">
        <v>200</v>
      </c>
      <c r="G23" s="25">
        <f t="shared" si="0"/>
        <v>10000</v>
      </c>
      <c r="H23" s="27"/>
    </row>
    <row r="24" spans="1:8">
      <c r="A24" s="21">
        <v>22</v>
      </c>
      <c r="B24" s="22" t="s">
        <v>76</v>
      </c>
      <c r="C24" s="23" t="s">
        <v>77</v>
      </c>
      <c r="D24" s="23" t="s">
        <v>54</v>
      </c>
      <c r="E24" s="23">
        <v>1</v>
      </c>
      <c r="F24" s="25">
        <v>128700</v>
      </c>
      <c r="G24" s="25">
        <f t="shared" si="0"/>
        <v>128700</v>
      </c>
      <c r="H24" s="27"/>
    </row>
    <row r="25" spans="1:8">
      <c r="A25" s="21">
        <v>23</v>
      </c>
      <c r="B25" s="22" t="s">
        <v>78</v>
      </c>
      <c r="C25" s="23" t="s">
        <v>79</v>
      </c>
      <c r="D25" s="23" t="s">
        <v>80</v>
      </c>
      <c r="E25" s="23">
        <v>1</v>
      </c>
      <c r="F25" s="25">
        <v>130900</v>
      </c>
      <c r="G25" s="25">
        <f t="shared" si="0"/>
        <v>130900</v>
      </c>
      <c r="H25" s="27"/>
    </row>
    <row r="26" spans="1:8">
      <c r="A26" s="21">
        <v>24</v>
      </c>
      <c r="B26" s="22" t="s">
        <v>81</v>
      </c>
      <c r="C26" s="23" t="s">
        <v>82</v>
      </c>
      <c r="D26" s="23" t="s">
        <v>83</v>
      </c>
      <c r="E26" s="23">
        <v>2</v>
      </c>
      <c r="F26" s="25">
        <v>22705</v>
      </c>
      <c r="G26" s="25">
        <f t="shared" si="0"/>
        <v>45410</v>
      </c>
      <c r="H26" s="27"/>
    </row>
    <row r="27" spans="1:8">
      <c r="A27" s="29" t="s">
        <v>84</v>
      </c>
      <c r="B27" s="30"/>
      <c r="C27" s="30"/>
      <c r="D27" s="30"/>
      <c r="E27" s="30"/>
      <c r="F27" s="30"/>
      <c r="G27" s="31">
        <f>SUM(G3:G26)</f>
        <v>3723930</v>
      </c>
      <c r="H27" s="32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5"/>
  <sheetViews>
    <sheetView workbookViewId="0">
      <selection activeCell="N23" sqref="N23"/>
    </sheetView>
  </sheetViews>
  <sheetFormatPr defaultRowHeight="13.5"/>
  <cols>
    <col min="1" max="1" width="8.88671875" style="52"/>
    <col min="2" max="2" width="13.88671875" style="52" customWidth="1"/>
    <col min="3" max="3" width="32.33203125" style="52" customWidth="1"/>
    <col min="4" max="6" width="8.88671875" style="52"/>
    <col min="7" max="7" width="11.109375" style="52" customWidth="1"/>
    <col min="8" max="8" width="12.33203125" style="52" customWidth="1"/>
    <col min="9" max="9" width="11.109375" style="52" customWidth="1"/>
    <col min="10" max="16384" width="8.88671875" style="52"/>
  </cols>
  <sheetData>
    <row r="1" spans="1:9" ht="14.25" thickBot="1">
      <c r="A1" s="179" t="s">
        <v>183</v>
      </c>
      <c r="B1" s="179"/>
      <c r="C1" s="179"/>
      <c r="D1" s="179"/>
      <c r="E1" s="179"/>
      <c r="F1" s="179"/>
      <c r="G1" s="179"/>
      <c r="H1" s="179"/>
      <c r="I1" s="179"/>
    </row>
    <row r="2" spans="1:9">
      <c r="A2" s="53" t="s">
        <v>184</v>
      </c>
      <c r="B2" s="54" t="s">
        <v>185</v>
      </c>
      <c r="C2" s="54" t="s">
        <v>186</v>
      </c>
      <c r="D2" s="55" t="s">
        <v>187</v>
      </c>
      <c r="E2" s="54" t="s">
        <v>188</v>
      </c>
      <c r="F2" s="54" t="s">
        <v>189</v>
      </c>
      <c r="G2" s="54" t="s">
        <v>190</v>
      </c>
      <c r="H2" s="54" t="s">
        <v>191</v>
      </c>
      <c r="I2" s="56" t="s">
        <v>192</v>
      </c>
    </row>
    <row r="3" spans="1:9">
      <c r="A3" s="57">
        <v>1</v>
      </c>
      <c r="B3" s="36" t="s">
        <v>193</v>
      </c>
      <c r="C3" s="58" t="s">
        <v>194</v>
      </c>
      <c r="D3" s="37" t="s">
        <v>13</v>
      </c>
      <c r="E3" s="38">
        <v>2</v>
      </c>
      <c r="F3" s="39">
        <v>47000</v>
      </c>
      <c r="G3" s="40">
        <f>E3*F3</f>
        <v>94000</v>
      </c>
      <c r="H3" s="36" t="s">
        <v>195</v>
      </c>
      <c r="I3" s="59" t="s">
        <v>12</v>
      </c>
    </row>
    <row r="4" spans="1:9">
      <c r="A4" s="57">
        <v>2</v>
      </c>
      <c r="B4" s="36" t="s">
        <v>196</v>
      </c>
      <c r="C4" s="36" t="s">
        <v>197</v>
      </c>
      <c r="D4" s="37" t="s">
        <v>13</v>
      </c>
      <c r="E4" s="36">
        <v>1</v>
      </c>
      <c r="F4" s="41">
        <v>69430</v>
      </c>
      <c r="G4" s="40">
        <f t="shared" ref="G4:G42" si="0">E4*F4</f>
        <v>69430</v>
      </c>
      <c r="H4" s="36" t="s">
        <v>198</v>
      </c>
      <c r="I4" s="59" t="s">
        <v>12</v>
      </c>
    </row>
    <row r="5" spans="1:9">
      <c r="A5" s="57">
        <v>3</v>
      </c>
      <c r="B5" s="42" t="s">
        <v>85</v>
      </c>
      <c r="C5" s="43" t="s">
        <v>86</v>
      </c>
      <c r="D5" s="37" t="s">
        <v>13</v>
      </c>
      <c r="E5" s="43">
        <v>3</v>
      </c>
      <c r="F5" s="44">
        <v>4500</v>
      </c>
      <c r="G5" s="40">
        <f t="shared" si="0"/>
        <v>13500</v>
      </c>
      <c r="H5" s="43" t="s">
        <v>87</v>
      </c>
      <c r="I5" s="59" t="s">
        <v>12</v>
      </c>
    </row>
    <row r="6" spans="1:9">
      <c r="A6" s="57">
        <v>4</v>
      </c>
      <c r="B6" s="42" t="s">
        <v>88</v>
      </c>
      <c r="C6" s="43" t="s">
        <v>89</v>
      </c>
      <c r="D6" s="37" t="s">
        <v>13</v>
      </c>
      <c r="E6" s="43">
        <v>3</v>
      </c>
      <c r="F6" s="44">
        <v>8100</v>
      </c>
      <c r="G6" s="40">
        <f t="shared" si="0"/>
        <v>24300</v>
      </c>
      <c r="H6" s="43" t="s">
        <v>90</v>
      </c>
      <c r="I6" s="59" t="s">
        <v>12</v>
      </c>
    </row>
    <row r="7" spans="1:9">
      <c r="A7" s="57">
        <v>5</v>
      </c>
      <c r="B7" s="42" t="s">
        <v>91</v>
      </c>
      <c r="C7" s="43" t="s">
        <v>92</v>
      </c>
      <c r="D7" s="37" t="s">
        <v>13</v>
      </c>
      <c r="E7" s="43">
        <v>20</v>
      </c>
      <c r="F7" s="44">
        <v>1600</v>
      </c>
      <c r="G7" s="40">
        <f t="shared" si="0"/>
        <v>32000</v>
      </c>
      <c r="H7" s="43" t="s">
        <v>93</v>
      </c>
      <c r="I7" s="59" t="s">
        <v>12</v>
      </c>
    </row>
    <row r="8" spans="1:9">
      <c r="A8" s="57">
        <v>6</v>
      </c>
      <c r="B8" s="42" t="s">
        <v>91</v>
      </c>
      <c r="C8" s="43" t="s">
        <v>94</v>
      </c>
      <c r="D8" s="37" t="s">
        <v>13</v>
      </c>
      <c r="E8" s="43">
        <v>20</v>
      </c>
      <c r="F8" s="44">
        <v>1600</v>
      </c>
      <c r="G8" s="40">
        <f t="shared" si="0"/>
        <v>32000</v>
      </c>
      <c r="H8" s="43" t="s">
        <v>93</v>
      </c>
      <c r="I8" s="59" t="s">
        <v>12</v>
      </c>
    </row>
    <row r="9" spans="1:9">
      <c r="A9" s="57">
        <v>7</v>
      </c>
      <c r="B9" s="42" t="s">
        <v>91</v>
      </c>
      <c r="C9" s="43" t="s">
        <v>95</v>
      </c>
      <c r="D9" s="37" t="s">
        <v>13</v>
      </c>
      <c r="E9" s="43">
        <v>20</v>
      </c>
      <c r="F9" s="44">
        <v>1850</v>
      </c>
      <c r="G9" s="40">
        <f t="shared" si="0"/>
        <v>37000</v>
      </c>
      <c r="H9" s="43" t="s">
        <v>93</v>
      </c>
      <c r="I9" s="59" t="s">
        <v>12</v>
      </c>
    </row>
    <row r="10" spans="1:9">
      <c r="A10" s="57">
        <v>8</v>
      </c>
      <c r="B10" s="42" t="s">
        <v>96</v>
      </c>
      <c r="C10" s="43"/>
      <c r="D10" s="37" t="s">
        <v>13</v>
      </c>
      <c r="E10" s="43">
        <v>3</v>
      </c>
      <c r="F10" s="44">
        <v>134000</v>
      </c>
      <c r="G10" s="40">
        <f t="shared" si="0"/>
        <v>402000</v>
      </c>
      <c r="H10" s="43" t="s">
        <v>97</v>
      </c>
      <c r="I10" s="59" t="s">
        <v>12</v>
      </c>
    </row>
    <row r="11" spans="1:9">
      <c r="A11" s="57">
        <v>9</v>
      </c>
      <c r="B11" s="45" t="s">
        <v>98</v>
      </c>
      <c r="C11" s="43" t="s">
        <v>99</v>
      </c>
      <c r="D11" s="37" t="s">
        <v>13</v>
      </c>
      <c r="E11" s="43">
        <v>3</v>
      </c>
      <c r="F11" s="44">
        <v>38900</v>
      </c>
      <c r="G11" s="40">
        <f t="shared" si="0"/>
        <v>116700</v>
      </c>
      <c r="H11" s="43" t="s">
        <v>100</v>
      </c>
      <c r="I11" s="59" t="s">
        <v>12</v>
      </c>
    </row>
    <row r="12" spans="1:9">
      <c r="A12" s="57">
        <v>10</v>
      </c>
      <c r="B12" s="42" t="s">
        <v>101</v>
      </c>
      <c r="C12" s="43" t="s">
        <v>102</v>
      </c>
      <c r="D12" s="37" t="s">
        <v>13</v>
      </c>
      <c r="E12" s="43">
        <v>1</v>
      </c>
      <c r="F12" s="44">
        <v>33640</v>
      </c>
      <c r="G12" s="40">
        <f t="shared" si="0"/>
        <v>33640</v>
      </c>
      <c r="H12" s="43" t="s">
        <v>103</v>
      </c>
      <c r="I12" s="59" t="s">
        <v>12</v>
      </c>
    </row>
    <row r="13" spans="1:9">
      <c r="A13" s="57">
        <v>11</v>
      </c>
      <c r="B13" s="42" t="s">
        <v>104</v>
      </c>
      <c r="C13" s="43" t="s">
        <v>105</v>
      </c>
      <c r="D13" s="43" t="s">
        <v>106</v>
      </c>
      <c r="E13" s="43">
        <v>1</v>
      </c>
      <c r="F13" s="44">
        <v>9807</v>
      </c>
      <c r="G13" s="40">
        <f t="shared" si="0"/>
        <v>9807</v>
      </c>
      <c r="H13" s="43" t="s">
        <v>107</v>
      </c>
      <c r="I13" s="59" t="s">
        <v>12</v>
      </c>
    </row>
    <row r="14" spans="1:9">
      <c r="A14" s="57">
        <v>12</v>
      </c>
      <c r="B14" s="42" t="s">
        <v>108</v>
      </c>
      <c r="C14" s="46" t="s">
        <v>109</v>
      </c>
      <c r="D14" s="43" t="s">
        <v>110</v>
      </c>
      <c r="E14" s="43">
        <v>1</v>
      </c>
      <c r="F14" s="44">
        <v>29700</v>
      </c>
      <c r="G14" s="40">
        <f t="shared" si="0"/>
        <v>29700</v>
      </c>
      <c r="H14" s="43" t="s">
        <v>111</v>
      </c>
      <c r="I14" s="60" t="s">
        <v>12</v>
      </c>
    </row>
    <row r="15" spans="1:9">
      <c r="A15" s="57">
        <v>13</v>
      </c>
      <c r="B15" s="42" t="s">
        <v>112</v>
      </c>
      <c r="C15" s="46" t="s">
        <v>113</v>
      </c>
      <c r="D15" s="37" t="s">
        <v>13</v>
      </c>
      <c r="E15" s="43">
        <v>1</v>
      </c>
      <c r="F15" s="44">
        <v>13000</v>
      </c>
      <c r="G15" s="40">
        <f t="shared" si="0"/>
        <v>13000</v>
      </c>
      <c r="H15" s="43" t="s">
        <v>111</v>
      </c>
      <c r="I15" s="60" t="s">
        <v>12</v>
      </c>
    </row>
    <row r="16" spans="1:9">
      <c r="A16" s="57">
        <v>14</v>
      </c>
      <c r="B16" s="42" t="s">
        <v>112</v>
      </c>
      <c r="C16" s="46" t="s">
        <v>114</v>
      </c>
      <c r="D16" s="37" t="s">
        <v>13</v>
      </c>
      <c r="E16" s="43">
        <v>1</v>
      </c>
      <c r="F16" s="44">
        <v>13000</v>
      </c>
      <c r="G16" s="40">
        <f t="shared" si="0"/>
        <v>13000</v>
      </c>
      <c r="H16" s="43" t="s">
        <v>111</v>
      </c>
      <c r="I16" s="60" t="s">
        <v>12</v>
      </c>
    </row>
    <row r="17" spans="1:9">
      <c r="A17" s="57">
        <v>15</v>
      </c>
      <c r="B17" s="42" t="s">
        <v>115</v>
      </c>
      <c r="C17" s="46" t="s">
        <v>116</v>
      </c>
      <c r="D17" s="37" t="s">
        <v>13</v>
      </c>
      <c r="E17" s="43">
        <v>1</v>
      </c>
      <c r="F17" s="44">
        <v>770000</v>
      </c>
      <c r="G17" s="40">
        <f t="shared" si="0"/>
        <v>770000</v>
      </c>
      <c r="H17" s="43" t="s">
        <v>87</v>
      </c>
      <c r="I17" s="59" t="s">
        <v>12</v>
      </c>
    </row>
    <row r="18" spans="1:9">
      <c r="A18" s="57">
        <v>16</v>
      </c>
      <c r="B18" s="42" t="s">
        <v>117</v>
      </c>
      <c r="C18" s="43" t="s">
        <v>118</v>
      </c>
      <c r="D18" s="37" t="s">
        <v>119</v>
      </c>
      <c r="E18" s="43">
        <v>1</v>
      </c>
      <c r="F18" s="44">
        <v>35000</v>
      </c>
      <c r="G18" s="40">
        <f t="shared" si="0"/>
        <v>35000</v>
      </c>
      <c r="H18" s="43" t="s">
        <v>120</v>
      </c>
      <c r="I18" s="59" t="s">
        <v>12</v>
      </c>
    </row>
    <row r="19" spans="1:9">
      <c r="A19" s="57">
        <v>17</v>
      </c>
      <c r="B19" s="42" t="s">
        <v>117</v>
      </c>
      <c r="C19" s="43" t="s">
        <v>121</v>
      </c>
      <c r="D19" s="43" t="s">
        <v>122</v>
      </c>
      <c r="E19" s="43">
        <v>1</v>
      </c>
      <c r="F19" s="44">
        <v>27000</v>
      </c>
      <c r="G19" s="40">
        <f t="shared" si="0"/>
        <v>27000</v>
      </c>
      <c r="H19" s="43" t="s">
        <v>120</v>
      </c>
      <c r="I19" s="59" t="s">
        <v>12</v>
      </c>
    </row>
    <row r="20" spans="1:9">
      <c r="A20" s="57">
        <v>18</v>
      </c>
      <c r="B20" s="42" t="s">
        <v>123</v>
      </c>
      <c r="C20" s="43" t="s">
        <v>124</v>
      </c>
      <c r="D20" s="37" t="s">
        <v>13</v>
      </c>
      <c r="E20" s="43">
        <v>2</v>
      </c>
      <c r="F20" s="44">
        <v>8300</v>
      </c>
      <c r="G20" s="40">
        <f t="shared" si="0"/>
        <v>16600</v>
      </c>
      <c r="H20" s="43" t="s">
        <v>125</v>
      </c>
      <c r="I20" s="59" t="s">
        <v>12</v>
      </c>
    </row>
    <row r="21" spans="1:9">
      <c r="A21" s="57">
        <v>19</v>
      </c>
      <c r="B21" s="42" t="s">
        <v>126</v>
      </c>
      <c r="C21" s="43" t="s">
        <v>127</v>
      </c>
      <c r="D21" s="37" t="s">
        <v>119</v>
      </c>
      <c r="E21" s="43">
        <v>1</v>
      </c>
      <c r="F21" s="44">
        <v>27000</v>
      </c>
      <c r="G21" s="40">
        <f t="shared" si="0"/>
        <v>27000</v>
      </c>
      <c r="H21" s="43" t="s">
        <v>128</v>
      </c>
      <c r="I21" s="59" t="s">
        <v>12</v>
      </c>
    </row>
    <row r="22" spans="1:9">
      <c r="A22" s="57">
        <v>20</v>
      </c>
      <c r="B22" s="42" t="s">
        <v>129</v>
      </c>
      <c r="C22" s="43" t="s">
        <v>201</v>
      </c>
      <c r="D22" s="37" t="s">
        <v>13</v>
      </c>
      <c r="E22" s="43">
        <v>1</v>
      </c>
      <c r="F22" s="44">
        <v>7200</v>
      </c>
      <c r="G22" s="40">
        <f t="shared" si="0"/>
        <v>7200</v>
      </c>
      <c r="H22" s="43" t="s">
        <v>202</v>
      </c>
      <c r="I22" s="59" t="s">
        <v>203</v>
      </c>
    </row>
    <row r="23" spans="1:9">
      <c r="A23" s="57">
        <v>21</v>
      </c>
      <c r="B23" s="42" t="s">
        <v>204</v>
      </c>
      <c r="C23" s="43" t="s">
        <v>205</v>
      </c>
      <c r="D23" s="37" t="s">
        <v>13</v>
      </c>
      <c r="E23" s="43">
        <v>5</v>
      </c>
      <c r="F23" s="62">
        <f>5790*1.1</f>
        <v>6369.0000000000009</v>
      </c>
      <c r="G23" s="62">
        <f t="shared" si="0"/>
        <v>31845.000000000004</v>
      </c>
      <c r="H23" s="46" t="s">
        <v>206</v>
      </c>
      <c r="I23" s="63" t="s">
        <v>12</v>
      </c>
    </row>
    <row r="24" spans="1:9">
      <c r="A24" s="57">
        <v>22</v>
      </c>
      <c r="B24" s="42" t="s">
        <v>130</v>
      </c>
      <c r="C24" s="46" t="s">
        <v>131</v>
      </c>
      <c r="D24" s="37" t="s">
        <v>13</v>
      </c>
      <c r="E24" s="43">
        <v>4</v>
      </c>
      <c r="F24" s="44">
        <v>37700</v>
      </c>
      <c r="G24" s="40">
        <f t="shared" si="0"/>
        <v>150800</v>
      </c>
      <c r="H24" s="43" t="s">
        <v>132</v>
      </c>
      <c r="I24" s="59" t="s">
        <v>12</v>
      </c>
    </row>
    <row r="25" spans="1:9">
      <c r="A25" s="57">
        <v>23</v>
      </c>
      <c r="B25" s="42" t="s">
        <v>133</v>
      </c>
      <c r="C25" s="46" t="s">
        <v>134</v>
      </c>
      <c r="D25" s="37" t="s">
        <v>135</v>
      </c>
      <c r="E25" s="43">
        <v>6</v>
      </c>
      <c r="F25" s="44">
        <v>9900</v>
      </c>
      <c r="G25" s="40">
        <f t="shared" si="0"/>
        <v>59400</v>
      </c>
      <c r="H25" s="43" t="s">
        <v>132</v>
      </c>
      <c r="I25" s="59" t="s">
        <v>12</v>
      </c>
    </row>
    <row r="26" spans="1:9">
      <c r="A26" s="57">
        <v>24</v>
      </c>
      <c r="B26" s="42" t="s">
        <v>136</v>
      </c>
      <c r="C26" s="43" t="s">
        <v>137</v>
      </c>
      <c r="D26" s="37" t="s">
        <v>135</v>
      </c>
      <c r="E26" s="43">
        <v>2</v>
      </c>
      <c r="F26" s="44">
        <v>86200</v>
      </c>
      <c r="G26" s="40">
        <f t="shared" si="0"/>
        <v>172400</v>
      </c>
      <c r="H26" s="43" t="s">
        <v>138</v>
      </c>
      <c r="I26" s="59" t="s">
        <v>12</v>
      </c>
    </row>
    <row r="27" spans="1:9">
      <c r="A27" s="57">
        <v>25</v>
      </c>
      <c r="B27" s="42" t="s">
        <v>139</v>
      </c>
      <c r="C27" s="43" t="s">
        <v>140</v>
      </c>
      <c r="D27" s="37" t="s">
        <v>13</v>
      </c>
      <c r="E27" s="43">
        <v>4</v>
      </c>
      <c r="F27" s="44">
        <v>15400</v>
      </c>
      <c r="G27" s="40">
        <f t="shared" si="0"/>
        <v>61600</v>
      </c>
      <c r="H27" s="43" t="s">
        <v>199</v>
      </c>
      <c r="I27" s="59" t="s">
        <v>12</v>
      </c>
    </row>
    <row r="28" spans="1:9">
      <c r="A28" s="57">
        <v>26</v>
      </c>
      <c r="B28" s="42" t="s">
        <v>141</v>
      </c>
      <c r="C28" s="43" t="s">
        <v>142</v>
      </c>
      <c r="D28" s="37" t="s">
        <v>13</v>
      </c>
      <c r="E28" s="43">
        <v>1</v>
      </c>
      <c r="F28" s="44">
        <v>10800</v>
      </c>
      <c r="G28" s="40">
        <f t="shared" si="0"/>
        <v>10800</v>
      </c>
      <c r="H28" s="43" t="s">
        <v>143</v>
      </c>
      <c r="I28" s="59" t="s">
        <v>12</v>
      </c>
    </row>
    <row r="29" spans="1:9">
      <c r="A29" s="57">
        <v>27</v>
      </c>
      <c r="B29" s="42" t="s">
        <v>144</v>
      </c>
      <c r="C29" s="43" t="s">
        <v>145</v>
      </c>
      <c r="D29" s="37" t="s">
        <v>135</v>
      </c>
      <c r="E29" s="43">
        <v>3</v>
      </c>
      <c r="F29" s="44">
        <v>57400</v>
      </c>
      <c r="G29" s="40">
        <f t="shared" si="0"/>
        <v>172200</v>
      </c>
      <c r="H29" s="43" t="s">
        <v>146</v>
      </c>
      <c r="I29" s="59" t="s">
        <v>12</v>
      </c>
    </row>
    <row r="30" spans="1:9">
      <c r="A30" s="57">
        <v>28</v>
      </c>
      <c r="B30" s="42" t="s">
        <v>147</v>
      </c>
      <c r="C30" s="43" t="s">
        <v>148</v>
      </c>
      <c r="D30" s="37" t="s">
        <v>13</v>
      </c>
      <c r="E30" s="43">
        <v>2</v>
      </c>
      <c r="F30" s="44">
        <v>3950</v>
      </c>
      <c r="G30" s="40">
        <f t="shared" si="0"/>
        <v>7900</v>
      </c>
      <c r="H30" s="43" t="s">
        <v>149</v>
      </c>
      <c r="I30" s="59" t="s">
        <v>12</v>
      </c>
    </row>
    <row r="31" spans="1:9">
      <c r="A31" s="57">
        <v>29</v>
      </c>
      <c r="B31" s="42" t="s">
        <v>150</v>
      </c>
      <c r="C31" s="43" t="s">
        <v>151</v>
      </c>
      <c r="D31" s="43" t="s">
        <v>153</v>
      </c>
      <c r="E31" s="43">
        <v>1</v>
      </c>
      <c r="F31" s="44">
        <v>1650</v>
      </c>
      <c r="G31" s="40">
        <f t="shared" si="0"/>
        <v>1650</v>
      </c>
      <c r="H31" s="43" t="s">
        <v>154</v>
      </c>
      <c r="I31" s="59" t="s">
        <v>12</v>
      </c>
    </row>
    <row r="32" spans="1:9">
      <c r="A32" s="57">
        <v>30</v>
      </c>
      <c r="B32" s="42" t="s">
        <v>150</v>
      </c>
      <c r="C32" s="43" t="s">
        <v>152</v>
      </c>
      <c r="D32" s="43" t="s">
        <v>153</v>
      </c>
      <c r="E32" s="43">
        <v>1</v>
      </c>
      <c r="F32" s="44">
        <v>1400</v>
      </c>
      <c r="G32" s="40">
        <f t="shared" si="0"/>
        <v>1400</v>
      </c>
      <c r="H32" s="43" t="s">
        <v>154</v>
      </c>
      <c r="I32" s="59" t="s">
        <v>12</v>
      </c>
    </row>
    <row r="33" spans="1:9">
      <c r="A33" s="57">
        <v>31</v>
      </c>
      <c r="B33" s="42" t="s">
        <v>155</v>
      </c>
      <c r="C33" s="43" t="s">
        <v>156</v>
      </c>
      <c r="D33" s="43" t="s">
        <v>153</v>
      </c>
      <c r="E33" s="43">
        <v>1</v>
      </c>
      <c r="F33" s="44">
        <v>3900</v>
      </c>
      <c r="G33" s="40">
        <f t="shared" si="0"/>
        <v>3900</v>
      </c>
      <c r="H33" s="43" t="s">
        <v>157</v>
      </c>
      <c r="I33" s="59" t="s">
        <v>12</v>
      </c>
    </row>
    <row r="34" spans="1:9">
      <c r="A34" s="57">
        <v>32</v>
      </c>
      <c r="B34" s="42" t="s">
        <v>155</v>
      </c>
      <c r="C34" s="43" t="s">
        <v>158</v>
      </c>
      <c r="D34" s="43" t="s">
        <v>153</v>
      </c>
      <c r="E34" s="43">
        <v>1</v>
      </c>
      <c r="F34" s="44">
        <v>17100</v>
      </c>
      <c r="G34" s="40">
        <f t="shared" si="0"/>
        <v>17100</v>
      </c>
      <c r="H34" s="43" t="s">
        <v>157</v>
      </c>
      <c r="I34" s="59" t="s">
        <v>12</v>
      </c>
    </row>
    <row r="35" spans="1:9">
      <c r="A35" s="57">
        <v>33</v>
      </c>
      <c r="B35" s="42" t="s">
        <v>155</v>
      </c>
      <c r="C35" s="43" t="s">
        <v>159</v>
      </c>
      <c r="D35" s="43" t="s">
        <v>153</v>
      </c>
      <c r="E35" s="43">
        <v>1</v>
      </c>
      <c r="F35" s="44">
        <v>18950</v>
      </c>
      <c r="G35" s="40">
        <f t="shared" si="0"/>
        <v>18950</v>
      </c>
      <c r="H35" s="43" t="s">
        <v>157</v>
      </c>
      <c r="I35" s="59" t="s">
        <v>12</v>
      </c>
    </row>
    <row r="36" spans="1:9">
      <c r="A36" s="57">
        <v>34</v>
      </c>
      <c r="B36" s="42" t="s">
        <v>160</v>
      </c>
      <c r="C36" s="47" t="s">
        <v>18</v>
      </c>
      <c r="D36" s="37" t="s">
        <v>161</v>
      </c>
      <c r="E36" s="43">
        <v>1</v>
      </c>
      <c r="F36" s="44">
        <v>322000</v>
      </c>
      <c r="G36" s="40">
        <f t="shared" si="0"/>
        <v>322000</v>
      </c>
      <c r="H36" s="43" t="s">
        <v>162</v>
      </c>
      <c r="I36" s="59" t="s">
        <v>12</v>
      </c>
    </row>
    <row r="37" spans="1:9">
      <c r="A37" s="57">
        <v>35</v>
      </c>
      <c r="B37" s="42" t="s">
        <v>163</v>
      </c>
      <c r="C37" s="47" t="s">
        <v>164</v>
      </c>
      <c r="D37" s="37" t="s">
        <v>161</v>
      </c>
      <c r="E37" s="43">
        <v>1</v>
      </c>
      <c r="F37" s="44">
        <v>542080</v>
      </c>
      <c r="G37" s="40">
        <f t="shared" si="0"/>
        <v>542080</v>
      </c>
      <c r="H37" s="43" t="s">
        <v>165</v>
      </c>
      <c r="I37" s="59" t="s">
        <v>12</v>
      </c>
    </row>
    <row r="38" spans="1:9">
      <c r="A38" s="57">
        <v>36</v>
      </c>
      <c r="B38" s="42" t="s">
        <v>166</v>
      </c>
      <c r="C38" s="43" t="s">
        <v>167</v>
      </c>
      <c r="D38" s="37" t="s">
        <v>13</v>
      </c>
      <c r="E38" s="43">
        <v>20</v>
      </c>
      <c r="F38" s="44">
        <v>880</v>
      </c>
      <c r="G38" s="40">
        <f t="shared" si="0"/>
        <v>17600</v>
      </c>
      <c r="H38" s="43" t="s">
        <v>200</v>
      </c>
      <c r="I38" s="59" t="s">
        <v>12</v>
      </c>
    </row>
    <row r="39" spans="1:9">
      <c r="A39" s="57">
        <v>37</v>
      </c>
      <c r="B39" s="42" t="s">
        <v>168</v>
      </c>
      <c r="C39" s="43" t="s">
        <v>169</v>
      </c>
      <c r="D39" s="37" t="s">
        <v>13</v>
      </c>
      <c r="E39" s="43">
        <v>10</v>
      </c>
      <c r="F39" s="44">
        <v>4500</v>
      </c>
      <c r="G39" s="40">
        <f t="shared" si="0"/>
        <v>45000</v>
      </c>
      <c r="H39" s="43" t="s">
        <v>170</v>
      </c>
      <c r="I39" s="59" t="s">
        <v>12</v>
      </c>
    </row>
    <row r="40" spans="1:9">
      <c r="A40" s="57">
        <v>38</v>
      </c>
      <c r="B40" s="42" t="s">
        <v>168</v>
      </c>
      <c r="C40" s="43" t="s">
        <v>171</v>
      </c>
      <c r="D40" s="37" t="s">
        <v>13</v>
      </c>
      <c r="E40" s="43">
        <v>5</v>
      </c>
      <c r="F40" s="44">
        <v>8900</v>
      </c>
      <c r="G40" s="40">
        <f t="shared" si="0"/>
        <v>44500</v>
      </c>
      <c r="H40" s="43" t="s">
        <v>172</v>
      </c>
      <c r="I40" s="59" t="s">
        <v>12</v>
      </c>
    </row>
    <row r="41" spans="1:9">
      <c r="A41" s="57">
        <v>39</v>
      </c>
      <c r="B41" s="42" t="s">
        <v>173</v>
      </c>
      <c r="C41" s="43" t="s">
        <v>174</v>
      </c>
      <c r="D41" s="43" t="s">
        <v>106</v>
      </c>
      <c r="E41" s="43">
        <v>3</v>
      </c>
      <c r="F41" s="44">
        <v>34260</v>
      </c>
      <c r="G41" s="40">
        <f t="shared" si="0"/>
        <v>102780</v>
      </c>
      <c r="H41" s="43" t="s">
        <v>175</v>
      </c>
      <c r="I41" s="59" t="s">
        <v>12</v>
      </c>
    </row>
    <row r="42" spans="1:9">
      <c r="A42" s="57">
        <v>40</v>
      </c>
      <c r="B42" s="42" t="s">
        <v>176</v>
      </c>
      <c r="C42" s="43" t="s">
        <v>177</v>
      </c>
      <c r="D42" s="37" t="s">
        <v>13</v>
      </c>
      <c r="E42" s="43">
        <v>10</v>
      </c>
      <c r="F42" s="44">
        <v>7600</v>
      </c>
      <c r="G42" s="40">
        <f t="shared" si="0"/>
        <v>76000</v>
      </c>
      <c r="H42" s="43" t="s">
        <v>178</v>
      </c>
      <c r="I42" s="59" t="s">
        <v>12</v>
      </c>
    </row>
    <row r="43" spans="1:9" ht="14.25" thickBot="1">
      <c r="A43" s="180" t="s">
        <v>179</v>
      </c>
      <c r="B43" s="181"/>
      <c r="C43" s="48"/>
      <c r="D43" s="48"/>
      <c r="E43" s="48"/>
      <c r="F43" s="49"/>
      <c r="G43" s="50">
        <f>ROUND(SUM(G3:G42),-3)</f>
        <v>3663000</v>
      </c>
      <c r="H43" s="51" t="s">
        <v>180</v>
      </c>
      <c r="I43" s="61"/>
    </row>
    <row r="44" spans="1:9" ht="14.25" thickBot="1">
      <c r="A44" s="180" t="s">
        <v>181</v>
      </c>
      <c r="B44" s="181"/>
      <c r="C44" s="48"/>
      <c r="D44" s="48"/>
      <c r="E44" s="48"/>
      <c r="F44" s="49"/>
      <c r="G44" s="50"/>
      <c r="H44" s="51"/>
      <c r="I44" s="61"/>
    </row>
    <row r="45" spans="1:9" ht="14.25" thickBot="1">
      <c r="A45" s="180" t="s">
        <v>182</v>
      </c>
      <c r="B45" s="181"/>
      <c r="C45" s="48"/>
      <c r="D45" s="48"/>
      <c r="E45" s="48"/>
      <c r="F45" s="49"/>
      <c r="G45" s="50">
        <f>G43+G44</f>
        <v>3663000</v>
      </c>
      <c r="H45" s="51"/>
      <c r="I45" s="61"/>
    </row>
  </sheetData>
  <mergeCells count="4">
    <mergeCell ref="A1:I1"/>
    <mergeCell ref="A43:B43"/>
    <mergeCell ref="A44:B44"/>
    <mergeCell ref="A45:B45"/>
  </mergeCells>
  <phoneticPr fontId="2" type="noConversion"/>
  <hyperlinks>
    <hyperlink ref="I3" r:id="rId1"/>
    <hyperlink ref="I5" r:id="rId2"/>
    <hyperlink ref="I6" r:id="rId3"/>
    <hyperlink ref="I7" r:id="rId4"/>
    <hyperlink ref="I10" r:id="rId5"/>
    <hyperlink ref="I11" r:id="rId6"/>
    <hyperlink ref="I13" r:id="rId7"/>
    <hyperlink ref="I19" r:id="rId8"/>
    <hyperlink ref="I20" r:id="rId9"/>
    <hyperlink ref="I22" r:id="rId10"/>
    <hyperlink ref="I27" r:id="rId11"/>
    <hyperlink ref="I28" r:id="rId12"/>
    <hyperlink ref="I30" r:id="rId13" location="non"/>
    <hyperlink ref="I31" r:id="rId14"/>
    <hyperlink ref="I32" r:id="rId15"/>
    <hyperlink ref="I33" r:id="rId16"/>
    <hyperlink ref="I34" r:id="rId17"/>
    <hyperlink ref="I35" r:id="rId18"/>
    <hyperlink ref="I38" r:id="rId19"/>
    <hyperlink ref="I42" r:id="rId20"/>
    <hyperlink ref="I8" r:id="rId21"/>
    <hyperlink ref="I9" r:id="rId22"/>
    <hyperlink ref="I18" r:id="rId23"/>
    <hyperlink ref="I21" r:id="rId24"/>
    <hyperlink ref="I29" r:id="rId25"/>
    <hyperlink ref="I24" r:id="rId26"/>
    <hyperlink ref="I25" r:id="rId27"/>
    <hyperlink ref="I14" r:id="rId28"/>
    <hyperlink ref="I15" r:id="rId29"/>
    <hyperlink ref="I16" r:id="rId30"/>
    <hyperlink ref="I17" r:id="rId31"/>
    <hyperlink ref="I12" r:id="rId32"/>
    <hyperlink ref="I41" r:id="rId33"/>
    <hyperlink ref="I26" r:id="rId34"/>
    <hyperlink ref="I36" r:id="rId35"/>
    <hyperlink ref="I4" r:id="rId36"/>
    <hyperlink ref="I39" r:id="rId37"/>
    <hyperlink ref="I40" r:id="rId38"/>
    <hyperlink ref="I37" r:id="rId39"/>
    <hyperlink ref="I23" r:id="rId40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2"/>
  <sheetViews>
    <sheetView workbookViewId="0">
      <selection activeCell="L28" sqref="L28"/>
    </sheetView>
  </sheetViews>
  <sheetFormatPr defaultRowHeight="13.5"/>
  <cols>
    <col min="1" max="1" width="4.5546875" style="52" customWidth="1"/>
    <col min="2" max="3" width="8.88671875" style="52"/>
    <col min="4" max="4" width="18.6640625" style="52" customWidth="1"/>
    <col min="5" max="9" width="8.88671875" style="52"/>
    <col min="10" max="10" width="18.77734375" style="52" customWidth="1"/>
    <col min="11" max="16384" width="8.88671875" style="52"/>
  </cols>
  <sheetData>
    <row r="1" spans="1:10">
      <c r="B1" s="64"/>
      <c r="C1" s="65"/>
      <c r="D1" s="182" t="s">
        <v>210</v>
      </c>
      <c r="E1" s="182"/>
      <c r="F1" s="182"/>
      <c r="G1" s="182"/>
      <c r="H1" s="182"/>
      <c r="I1" s="182"/>
      <c r="J1" s="66"/>
    </row>
    <row r="2" spans="1:10" ht="14.25" thickBot="1">
      <c r="B2" s="67"/>
      <c r="C2" s="67"/>
      <c r="D2" s="67"/>
      <c r="E2" s="67"/>
      <c r="F2" s="67"/>
      <c r="G2" s="68"/>
      <c r="H2" s="68"/>
      <c r="I2" s="68"/>
      <c r="J2" s="67"/>
    </row>
    <row r="3" spans="1:10" ht="14.25" thickBot="1">
      <c r="A3" s="92" t="s">
        <v>237</v>
      </c>
      <c r="B3" s="183" t="s">
        <v>211</v>
      </c>
      <c r="C3" s="183"/>
      <c r="D3" s="69" t="s">
        <v>212</v>
      </c>
      <c r="E3" s="69" t="s">
        <v>213</v>
      </c>
      <c r="F3" s="69" t="s">
        <v>214</v>
      </c>
      <c r="G3" s="70" t="s">
        <v>215</v>
      </c>
      <c r="H3" s="184" t="s">
        <v>216</v>
      </c>
      <c r="I3" s="184"/>
      <c r="J3" s="71" t="s">
        <v>217</v>
      </c>
    </row>
    <row r="4" spans="1:10">
      <c r="A4" s="89">
        <v>1</v>
      </c>
      <c r="B4" s="185" t="s">
        <v>218</v>
      </c>
      <c r="C4" s="185"/>
      <c r="D4" s="77" t="s">
        <v>219</v>
      </c>
      <c r="E4" s="77" t="s">
        <v>220</v>
      </c>
      <c r="F4" s="77">
        <v>1</v>
      </c>
      <c r="G4" s="90">
        <v>51200</v>
      </c>
      <c r="H4" s="186">
        <f t="shared" ref="H4:H10" si="0">SUM(F4*G4)</f>
        <v>51200</v>
      </c>
      <c r="I4" s="186"/>
      <c r="J4" s="91" t="s">
        <v>465</v>
      </c>
    </row>
    <row r="5" spans="1:10">
      <c r="A5" s="80">
        <v>2</v>
      </c>
      <c r="B5" s="187" t="s">
        <v>221</v>
      </c>
      <c r="C5" s="187"/>
      <c r="D5" s="72" t="s">
        <v>222</v>
      </c>
      <c r="E5" s="72" t="s">
        <v>223</v>
      </c>
      <c r="F5" s="72">
        <v>1</v>
      </c>
      <c r="G5" s="73">
        <v>412500</v>
      </c>
      <c r="H5" s="188">
        <f t="shared" si="0"/>
        <v>412500</v>
      </c>
      <c r="I5" s="188"/>
      <c r="J5" s="74" t="s">
        <v>465</v>
      </c>
    </row>
    <row r="6" spans="1:10">
      <c r="A6" s="80">
        <v>3</v>
      </c>
      <c r="B6" s="187" t="s">
        <v>224</v>
      </c>
      <c r="C6" s="187"/>
      <c r="D6" s="72" t="s">
        <v>225</v>
      </c>
      <c r="E6" s="72" t="s">
        <v>223</v>
      </c>
      <c r="F6" s="72">
        <v>1</v>
      </c>
      <c r="G6" s="73">
        <v>210000</v>
      </c>
      <c r="H6" s="188">
        <f t="shared" si="0"/>
        <v>210000</v>
      </c>
      <c r="I6" s="188"/>
      <c r="J6" s="74" t="s">
        <v>465</v>
      </c>
    </row>
    <row r="7" spans="1:10">
      <c r="A7" s="80">
        <v>4</v>
      </c>
      <c r="B7" s="187" t="s">
        <v>224</v>
      </c>
      <c r="C7" s="187"/>
      <c r="D7" s="72" t="s">
        <v>226</v>
      </c>
      <c r="E7" s="72" t="s">
        <v>223</v>
      </c>
      <c r="F7" s="72">
        <v>2</v>
      </c>
      <c r="G7" s="73">
        <v>52100</v>
      </c>
      <c r="H7" s="189">
        <f>SUM(F7*G7)</f>
        <v>104200</v>
      </c>
      <c r="I7" s="189"/>
      <c r="J7" s="74" t="s">
        <v>465</v>
      </c>
    </row>
    <row r="8" spans="1:10">
      <c r="A8" s="80">
        <v>5</v>
      </c>
      <c r="B8" s="187" t="s">
        <v>227</v>
      </c>
      <c r="C8" s="187"/>
      <c r="D8" s="72" t="s">
        <v>228</v>
      </c>
      <c r="E8" s="72" t="s">
        <v>223</v>
      </c>
      <c r="F8" s="72">
        <v>2</v>
      </c>
      <c r="G8" s="73">
        <v>128700</v>
      </c>
      <c r="H8" s="188">
        <f t="shared" si="0"/>
        <v>257400</v>
      </c>
      <c r="I8" s="188"/>
      <c r="J8" s="74" t="s">
        <v>465</v>
      </c>
    </row>
    <row r="9" spans="1:10">
      <c r="A9" s="80">
        <v>6</v>
      </c>
      <c r="B9" s="187" t="s">
        <v>229</v>
      </c>
      <c r="C9" s="187"/>
      <c r="D9" s="72" t="s">
        <v>228</v>
      </c>
      <c r="E9" s="72" t="s">
        <v>230</v>
      </c>
      <c r="F9" s="72">
        <v>5</v>
      </c>
      <c r="G9" s="78">
        <v>19310</v>
      </c>
      <c r="H9" s="188">
        <f t="shared" si="0"/>
        <v>96550</v>
      </c>
      <c r="I9" s="188"/>
      <c r="J9" s="74" t="s">
        <v>465</v>
      </c>
    </row>
    <row r="10" spans="1:10">
      <c r="A10" s="80">
        <v>7</v>
      </c>
      <c r="B10" s="187" t="s">
        <v>231</v>
      </c>
      <c r="C10" s="187"/>
      <c r="D10" s="72" t="s">
        <v>232</v>
      </c>
      <c r="E10" s="72" t="s">
        <v>233</v>
      </c>
      <c r="F10" s="72">
        <v>4</v>
      </c>
      <c r="G10" s="73">
        <v>25700</v>
      </c>
      <c r="H10" s="188">
        <f t="shared" si="0"/>
        <v>102800</v>
      </c>
      <c r="I10" s="188"/>
      <c r="J10" s="74" t="s">
        <v>465</v>
      </c>
    </row>
    <row r="11" spans="1:10" ht="14.25" thickBot="1">
      <c r="A11" s="81">
        <v>8</v>
      </c>
      <c r="B11" s="190" t="s">
        <v>234</v>
      </c>
      <c r="C11" s="190"/>
      <c r="D11" s="82" t="s">
        <v>235</v>
      </c>
      <c r="E11" s="82" t="s">
        <v>223</v>
      </c>
      <c r="F11" s="82">
        <v>50</v>
      </c>
      <c r="G11" s="83">
        <v>1950</v>
      </c>
      <c r="H11" s="191">
        <f>SUM(F11*G11)</f>
        <v>97500</v>
      </c>
      <c r="I11" s="191"/>
      <c r="J11" s="84" t="s">
        <v>465</v>
      </c>
    </row>
    <row r="12" spans="1:10" ht="14.25" thickBot="1">
      <c r="A12" s="85"/>
      <c r="B12" s="192" t="s">
        <v>236</v>
      </c>
      <c r="C12" s="192"/>
      <c r="D12" s="86"/>
      <c r="E12" s="86"/>
      <c r="F12" s="86"/>
      <c r="G12" s="87"/>
      <c r="H12" s="193">
        <f>SUM(H4:H11)</f>
        <v>1332150</v>
      </c>
      <c r="I12" s="193"/>
      <c r="J12" s="88"/>
    </row>
  </sheetData>
  <mergeCells count="21">
    <mergeCell ref="B11:C11"/>
    <mergeCell ref="H11:I11"/>
    <mergeCell ref="B12:C12"/>
    <mergeCell ref="H12:I12"/>
    <mergeCell ref="B8:C8"/>
    <mergeCell ref="H8:I8"/>
    <mergeCell ref="B9:C9"/>
    <mergeCell ref="H9:I9"/>
    <mergeCell ref="B10:C10"/>
    <mergeCell ref="H10:I10"/>
    <mergeCell ref="B5:C5"/>
    <mergeCell ref="H5:I5"/>
    <mergeCell ref="B6:C6"/>
    <mergeCell ref="H6:I6"/>
    <mergeCell ref="B7:C7"/>
    <mergeCell ref="H7:I7"/>
    <mergeCell ref="D1:I1"/>
    <mergeCell ref="B3:C3"/>
    <mergeCell ref="H3:I3"/>
    <mergeCell ref="B4:C4"/>
    <mergeCell ref="H4:I4"/>
  </mergeCells>
  <phoneticPr fontId="2" type="noConversion"/>
  <hyperlinks>
    <hyperlink ref="J4" r:id="rId1" display="http://item2.gmarket.co.kr/item/detailview/Item.aspx?goodscode=652861409&amp;pos_shop_cd=SH&amp;pos_class_cd=111111111&amp;pos_class_kind=T&amp;keyword_order=%b5%e5%b8%b1%b3%af&amp;keyword_seqno=8954055718&amp;search_keyword=%b5%e5%b8%b1%b3%af"/>
    <hyperlink ref="J5" r:id="rId2" display="http://www.09factory.co.kr/product/detail.html?product_no=534&amp;cate_no=302&amp;display_group=1"/>
    <hyperlink ref="J8" r:id="rId3" display="http://www.myoung119.com/shop/goods/goods_view.php?goodsno=1687&amp;category=001005"/>
    <hyperlink ref="J9" r:id="rId4" display="http://www.myoung119.com/shop/goods/goods_view.php?goodsno=1669&amp;category=001005"/>
    <hyperlink ref="J10" r:id="rId5" display="http://www.myounginkorea.com/shop/goods/goods_view.php?goodsno=94860&amp;category=001076001"/>
    <hyperlink ref="J6" r:id="rId6" display="http://www.myounginkorea.com/shop/goods/goods_view.php?goodsno=72746&amp;category=001071001"/>
    <hyperlink ref="J11" r:id="rId7" display="http://itempage3.auction.co.kr/DetailView.aspx?itemno=B358275619"/>
    <hyperlink ref="J7" r:id="rId8" display="http://itempage3.auction.co.kr/DetailView.aspx?itemno=A090920020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56"/>
  <sheetViews>
    <sheetView topLeftCell="A13" workbookViewId="0">
      <selection activeCell="G4" sqref="G4:G53"/>
    </sheetView>
  </sheetViews>
  <sheetFormatPr defaultRowHeight="13.5"/>
  <cols>
    <col min="1" max="1" width="6.5546875" style="52" customWidth="1"/>
    <col min="2" max="2" width="18.21875" style="52" customWidth="1"/>
    <col min="3" max="3" width="24.44140625" style="52" customWidth="1"/>
    <col min="4" max="4" width="12.88671875" style="52" customWidth="1"/>
    <col min="5" max="5" width="9.21875" style="52" customWidth="1"/>
    <col min="6" max="256" width="12.88671875" style="52" customWidth="1"/>
    <col min="257" max="16384" width="8.88671875" style="52"/>
  </cols>
  <sheetData>
    <row r="1" spans="1:10">
      <c r="A1" s="179" t="s">
        <v>313</v>
      </c>
      <c r="B1" s="179"/>
      <c r="C1" s="179"/>
      <c r="D1" s="179"/>
      <c r="E1" s="179"/>
      <c r="F1" s="179"/>
      <c r="G1" s="179"/>
      <c r="H1" s="179"/>
      <c r="I1" s="179"/>
    </row>
    <row r="2" spans="1:10" ht="14.25" thickBot="1">
      <c r="A2" s="96"/>
      <c r="B2" s="96"/>
      <c r="C2" s="96"/>
      <c r="D2" s="96"/>
      <c r="E2" s="96"/>
      <c r="F2" s="96"/>
      <c r="G2" s="96"/>
      <c r="H2" s="96"/>
      <c r="I2" s="96"/>
    </row>
    <row r="3" spans="1:10">
      <c r="A3" s="53" t="s">
        <v>184</v>
      </c>
      <c r="B3" s="54" t="s">
        <v>185</v>
      </c>
      <c r="C3" s="54" t="s">
        <v>186</v>
      </c>
      <c r="D3" s="54" t="s">
        <v>187</v>
      </c>
      <c r="E3" s="54" t="s">
        <v>188</v>
      </c>
      <c r="F3" s="54" t="s">
        <v>189</v>
      </c>
      <c r="G3" s="54" t="s">
        <v>190</v>
      </c>
      <c r="H3" s="54" t="s">
        <v>191</v>
      </c>
      <c r="I3" s="56" t="s">
        <v>192</v>
      </c>
    </row>
    <row r="4" spans="1:10">
      <c r="A4" s="57">
        <v>1</v>
      </c>
      <c r="B4" s="36" t="s">
        <v>314</v>
      </c>
      <c r="C4" s="36" t="s">
        <v>315</v>
      </c>
      <c r="D4" s="36" t="s">
        <v>316</v>
      </c>
      <c r="E4" s="36">
        <v>10</v>
      </c>
      <c r="F4" s="40">
        <v>2710</v>
      </c>
      <c r="G4" s="40">
        <f t="shared" ref="G4:G23" si="0">F4*E4</f>
        <v>27100</v>
      </c>
      <c r="H4" s="36" t="s">
        <v>317</v>
      </c>
      <c r="I4" s="59" t="s">
        <v>12</v>
      </c>
      <c r="J4" s="52" t="s">
        <v>318</v>
      </c>
    </row>
    <row r="5" spans="1:10">
      <c r="A5" s="57">
        <v>2</v>
      </c>
      <c r="B5" s="194" t="s">
        <v>319</v>
      </c>
      <c r="C5" s="36" t="s">
        <v>320</v>
      </c>
      <c r="D5" s="36" t="s">
        <v>316</v>
      </c>
      <c r="E5" s="36">
        <v>3</v>
      </c>
      <c r="F5" s="40">
        <v>8540</v>
      </c>
      <c r="G5" s="40">
        <f t="shared" si="0"/>
        <v>25620</v>
      </c>
      <c r="H5" s="194" t="s">
        <v>321</v>
      </c>
      <c r="I5" s="197" t="s">
        <v>12</v>
      </c>
      <c r="J5" s="52" t="s">
        <v>318</v>
      </c>
    </row>
    <row r="6" spans="1:10">
      <c r="A6" s="57">
        <v>3</v>
      </c>
      <c r="B6" s="195"/>
      <c r="C6" s="36" t="s">
        <v>322</v>
      </c>
      <c r="D6" s="36" t="s">
        <v>316</v>
      </c>
      <c r="E6" s="36">
        <v>3</v>
      </c>
      <c r="F6" s="40">
        <v>12330</v>
      </c>
      <c r="G6" s="40">
        <f t="shared" si="0"/>
        <v>36990</v>
      </c>
      <c r="H6" s="195"/>
      <c r="I6" s="198"/>
      <c r="J6" s="52" t="s">
        <v>318</v>
      </c>
    </row>
    <row r="7" spans="1:10">
      <c r="A7" s="57">
        <v>4</v>
      </c>
      <c r="B7" s="195"/>
      <c r="C7" s="36" t="s">
        <v>323</v>
      </c>
      <c r="D7" s="36" t="s">
        <v>316</v>
      </c>
      <c r="E7" s="36">
        <v>3</v>
      </c>
      <c r="F7" s="40">
        <v>18200</v>
      </c>
      <c r="G7" s="40">
        <f t="shared" si="0"/>
        <v>54600</v>
      </c>
      <c r="H7" s="195"/>
      <c r="I7" s="198"/>
      <c r="J7" s="52" t="s">
        <v>318</v>
      </c>
    </row>
    <row r="8" spans="1:10">
      <c r="A8" s="57">
        <v>5</v>
      </c>
      <c r="B8" s="195"/>
      <c r="C8" s="36" t="s">
        <v>324</v>
      </c>
      <c r="D8" s="36" t="s">
        <v>316</v>
      </c>
      <c r="E8" s="36">
        <v>3</v>
      </c>
      <c r="F8" s="40">
        <v>26880</v>
      </c>
      <c r="G8" s="40">
        <f t="shared" si="0"/>
        <v>80640</v>
      </c>
      <c r="H8" s="195"/>
      <c r="I8" s="198"/>
      <c r="J8" s="52" t="s">
        <v>318</v>
      </c>
    </row>
    <row r="9" spans="1:10">
      <c r="A9" s="57">
        <v>6</v>
      </c>
      <c r="B9" s="196"/>
      <c r="C9" s="36" t="s">
        <v>325</v>
      </c>
      <c r="D9" s="36" t="s">
        <v>316</v>
      </c>
      <c r="E9" s="36">
        <v>3</v>
      </c>
      <c r="F9" s="40">
        <v>55170</v>
      </c>
      <c r="G9" s="40">
        <f t="shared" si="0"/>
        <v>165510</v>
      </c>
      <c r="H9" s="196"/>
      <c r="I9" s="199"/>
      <c r="J9" s="52" t="s">
        <v>318</v>
      </c>
    </row>
    <row r="10" spans="1:10">
      <c r="A10" s="57">
        <v>7</v>
      </c>
      <c r="B10" s="194" t="s">
        <v>326</v>
      </c>
      <c r="C10" s="36" t="s">
        <v>327</v>
      </c>
      <c r="D10" s="36" t="s">
        <v>316</v>
      </c>
      <c r="E10" s="36">
        <v>10</v>
      </c>
      <c r="F10" s="62">
        <f t="shared" ref="F10:F15" si="1">790*1.1</f>
        <v>869.00000000000011</v>
      </c>
      <c r="G10" s="40">
        <f t="shared" si="0"/>
        <v>8690.0000000000018</v>
      </c>
      <c r="H10" s="194" t="s">
        <v>328</v>
      </c>
      <c r="I10" s="197" t="s">
        <v>12</v>
      </c>
      <c r="J10" s="52" t="s">
        <v>318</v>
      </c>
    </row>
    <row r="11" spans="1:10">
      <c r="A11" s="57">
        <v>8</v>
      </c>
      <c r="B11" s="195"/>
      <c r="C11" s="36" t="s">
        <v>329</v>
      </c>
      <c r="D11" s="36" t="s">
        <v>316</v>
      </c>
      <c r="E11" s="36">
        <v>10</v>
      </c>
      <c r="F11" s="62">
        <f t="shared" si="1"/>
        <v>869.00000000000011</v>
      </c>
      <c r="G11" s="40">
        <f t="shared" si="0"/>
        <v>8690.0000000000018</v>
      </c>
      <c r="H11" s="195"/>
      <c r="I11" s="198"/>
      <c r="J11" s="52" t="s">
        <v>318</v>
      </c>
    </row>
    <row r="12" spans="1:10">
      <c r="A12" s="57">
        <v>9</v>
      </c>
      <c r="B12" s="195"/>
      <c r="C12" s="36" t="s">
        <v>330</v>
      </c>
      <c r="D12" s="36" t="s">
        <v>316</v>
      </c>
      <c r="E12" s="36">
        <v>10</v>
      </c>
      <c r="F12" s="62">
        <f t="shared" si="1"/>
        <v>869.00000000000011</v>
      </c>
      <c r="G12" s="40">
        <f t="shared" si="0"/>
        <v>8690.0000000000018</v>
      </c>
      <c r="H12" s="195"/>
      <c r="I12" s="198"/>
      <c r="J12" s="52" t="s">
        <v>318</v>
      </c>
    </row>
    <row r="13" spans="1:10">
      <c r="A13" s="57">
        <v>10</v>
      </c>
      <c r="B13" s="195"/>
      <c r="C13" s="36" t="s">
        <v>331</v>
      </c>
      <c r="D13" s="36" t="s">
        <v>316</v>
      </c>
      <c r="E13" s="36">
        <v>10</v>
      </c>
      <c r="F13" s="62">
        <f t="shared" si="1"/>
        <v>869.00000000000011</v>
      </c>
      <c r="G13" s="40">
        <f t="shared" si="0"/>
        <v>8690.0000000000018</v>
      </c>
      <c r="H13" s="195"/>
      <c r="I13" s="198"/>
      <c r="J13" s="52" t="s">
        <v>318</v>
      </c>
    </row>
    <row r="14" spans="1:10">
      <c r="A14" s="57">
        <v>11</v>
      </c>
      <c r="B14" s="195"/>
      <c r="C14" s="93" t="s">
        <v>332</v>
      </c>
      <c r="D14" s="36" t="s">
        <v>316</v>
      </c>
      <c r="E14" s="36">
        <v>10</v>
      </c>
      <c r="F14" s="62">
        <f t="shared" si="1"/>
        <v>869.00000000000011</v>
      </c>
      <c r="G14" s="40">
        <f t="shared" si="0"/>
        <v>8690.0000000000018</v>
      </c>
      <c r="H14" s="195"/>
      <c r="I14" s="198"/>
      <c r="J14" s="52" t="s">
        <v>318</v>
      </c>
    </row>
    <row r="15" spans="1:10">
      <c r="A15" s="57">
        <v>12</v>
      </c>
      <c r="B15" s="196"/>
      <c r="C15" s="93" t="s">
        <v>333</v>
      </c>
      <c r="D15" s="36" t="s">
        <v>316</v>
      </c>
      <c r="E15" s="36">
        <v>10</v>
      </c>
      <c r="F15" s="62">
        <f t="shared" si="1"/>
        <v>869.00000000000011</v>
      </c>
      <c r="G15" s="40">
        <f t="shared" si="0"/>
        <v>8690.0000000000018</v>
      </c>
      <c r="H15" s="196"/>
      <c r="I15" s="199"/>
      <c r="J15" s="52" t="s">
        <v>318</v>
      </c>
    </row>
    <row r="16" spans="1:10">
      <c r="A16" s="57">
        <v>13</v>
      </c>
      <c r="B16" s="36" t="s">
        <v>334</v>
      </c>
      <c r="C16" s="36" t="s">
        <v>335</v>
      </c>
      <c r="D16" s="36" t="s">
        <v>316</v>
      </c>
      <c r="E16" s="36">
        <v>5</v>
      </c>
      <c r="F16" s="62">
        <v>11230</v>
      </c>
      <c r="G16" s="40">
        <f t="shared" si="0"/>
        <v>56150</v>
      </c>
      <c r="H16" s="36" t="s">
        <v>336</v>
      </c>
      <c r="I16" s="59" t="s">
        <v>12</v>
      </c>
      <c r="J16" s="52" t="s">
        <v>318</v>
      </c>
    </row>
    <row r="17" spans="1:10">
      <c r="A17" s="57">
        <v>14</v>
      </c>
      <c r="B17" s="36" t="s">
        <v>337</v>
      </c>
      <c r="C17" s="36" t="s">
        <v>338</v>
      </c>
      <c r="D17" s="36" t="s">
        <v>339</v>
      </c>
      <c r="E17" s="36">
        <v>1</v>
      </c>
      <c r="F17" s="62">
        <f>79900*1.1</f>
        <v>87890</v>
      </c>
      <c r="G17" s="40">
        <f t="shared" si="0"/>
        <v>87890</v>
      </c>
      <c r="H17" s="36" t="s">
        <v>340</v>
      </c>
      <c r="I17" s="59" t="s">
        <v>12</v>
      </c>
      <c r="J17" s="52" t="s">
        <v>318</v>
      </c>
    </row>
    <row r="18" spans="1:10">
      <c r="A18" s="57">
        <v>15</v>
      </c>
      <c r="B18" s="36" t="s">
        <v>341</v>
      </c>
      <c r="C18" s="36" t="s">
        <v>342</v>
      </c>
      <c r="D18" s="36" t="s">
        <v>339</v>
      </c>
      <c r="E18" s="36">
        <v>1</v>
      </c>
      <c r="F18" s="62">
        <v>74100</v>
      </c>
      <c r="G18" s="40">
        <f t="shared" si="0"/>
        <v>74100</v>
      </c>
      <c r="H18" s="36" t="s">
        <v>340</v>
      </c>
      <c r="I18" s="59" t="s">
        <v>12</v>
      </c>
      <c r="J18" s="52" t="s">
        <v>318</v>
      </c>
    </row>
    <row r="19" spans="1:10">
      <c r="A19" s="57">
        <v>16</v>
      </c>
      <c r="B19" s="36" t="s">
        <v>343</v>
      </c>
      <c r="C19" s="36" t="s">
        <v>344</v>
      </c>
      <c r="D19" s="36" t="s">
        <v>345</v>
      </c>
      <c r="E19" s="36">
        <v>3</v>
      </c>
      <c r="F19" s="62">
        <f>5790*1.1</f>
        <v>6369.0000000000009</v>
      </c>
      <c r="G19" s="40">
        <f t="shared" si="0"/>
        <v>19107.000000000004</v>
      </c>
      <c r="H19" s="36" t="s">
        <v>346</v>
      </c>
      <c r="I19" s="59" t="s">
        <v>12</v>
      </c>
      <c r="J19" s="52" t="s">
        <v>318</v>
      </c>
    </row>
    <row r="20" spans="1:10">
      <c r="A20" s="57">
        <v>17</v>
      </c>
      <c r="B20" s="42" t="s">
        <v>347</v>
      </c>
      <c r="C20" s="43" t="s">
        <v>320</v>
      </c>
      <c r="D20" s="36" t="s">
        <v>316</v>
      </c>
      <c r="E20" s="43">
        <v>3</v>
      </c>
      <c r="F20" s="62">
        <f>34900*1.1</f>
        <v>38390</v>
      </c>
      <c r="G20" s="40">
        <f t="shared" si="0"/>
        <v>115170</v>
      </c>
      <c r="H20" s="43" t="s">
        <v>348</v>
      </c>
      <c r="I20" s="59" t="s">
        <v>12</v>
      </c>
      <c r="J20" s="52" t="s">
        <v>318</v>
      </c>
    </row>
    <row r="21" spans="1:10">
      <c r="A21" s="57">
        <v>18</v>
      </c>
      <c r="B21" s="42" t="s">
        <v>349</v>
      </c>
      <c r="C21" s="43" t="s">
        <v>350</v>
      </c>
      <c r="D21" s="36" t="s">
        <v>316</v>
      </c>
      <c r="E21" s="43">
        <v>1</v>
      </c>
      <c r="F21" s="62">
        <f>8990*1.1</f>
        <v>9889</v>
      </c>
      <c r="G21" s="40">
        <f t="shared" si="0"/>
        <v>9889</v>
      </c>
      <c r="H21" s="43" t="s">
        <v>351</v>
      </c>
      <c r="I21" s="59" t="s">
        <v>12</v>
      </c>
      <c r="J21" s="52" t="s">
        <v>318</v>
      </c>
    </row>
    <row r="22" spans="1:10">
      <c r="A22" s="57">
        <v>19</v>
      </c>
      <c r="B22" s="42" t="s">
        <v>352</v>
      </c>
      <c r="C22" s="43" t="s">
        <v>353</v>
      </c>
      <c r="D22" s="36" t="s">
        <v>316</v>
      </c>
      <c r="E22" s="43">
        <v>3</v>
      </c>
      <c r="F22" s="62">
        <f>4990*1.1</f>
        <v>5489</v>
      </c>
      <c r="G22" s="40">
        <f t="shared" si="0"/>
        <v>16467</v>
      </c>
      <c r="H22" s="43" t="s">
        <v>354</v>
      </c>
      <c r="I22" s="59" t="s">
        <v>12</v>
      </c>
      <c r="J22" s="52" t="s">
        <v>318</v>
      </c>
    </row>
    <row r="23" spans="1:10">
      <c r="A23" s="57">
        <v>20</v>
      </c>
      <c r="B23" s="42" t="s">
        <v>355</v>
      </c>
      <c r="C23" s="43" t="s">
        <v>356</v>
      </c>
      <c r="D23" s="36" t="s">
        <v>316</v>
      </c>
      <c r="E23" s="43">
        <v>10</v>
      </c>
      <c r="F23" s="62">
        <f>790*1.1</f>
        <v>869.00000000000011</v>
      </c>
      <c r="G23" s="40">
        <f t="shared" si="0"/>
        <v>8690.0000000000018</v>
      </c>
      <c r="H23" s="43" t="s">
        <v>357</v>
      </c>
      <c r="I23" s="59" t="s">
        <v>12</v>
      </c>
      <c r="J23" s="52" t="s">
        <v>318</v>
      </c>
    </row>
    <row r="24" spans="1:10">
      <c r="A24" s="57">
        <v>21</v>
      </c>
      <c r="B24" s="45" t="s">
        <v>358</v>
      </c>
      <c r="C24" s="43" t="s">
        <v>359</v>
      </c>
      <c r="D24" s="36" t="s">
        <v>316</v>
      </c>
      <c r="E24" s="43">
        <v>2</v>
      </c>
      <c r="F24" s="62">
        <f>13900*1.1</f>
        <v>15290.000000000002</v>
      </c>
      <c r="G24" s="40">
        <f>F24*E24</f>
        <v>30580.000000000004</v>
      </c>
      <c r="H24" s="43" t="s">
        <v>360</v>
      </c>
      <c r="I24" s="59" t="s">
        <v>12</v>
      </c>
      <c r="J24" s="52" t="s">
        <v>238</v>
      </c>
    </row>
    <row r="25" spans="1:10">
      <c r="A25" s="57">
        <v>22</v>
      </c>
      <c r="B25" s="42" t="s">
        <v>247</v>
      </c>
      <c r="C25" s="43" t="s">
        <v>248</v>
      </c>
      <c r="D25" s="43" t="s">
        <v>249</v>
      </c>
      <c r="E25" s="43">
        <v>5</v>
      </c>
      <c r="F25" s="62">
        <f>10965*1.1</f>
        <v>12061.500000000002</v>
      </c>
      <c r="G25" s="40">
        <f>F25*E25</f>
        <v>60307.500000000007</v>
      </c>
      <c r="H25" s="43" t="s">
        <v>245</v>
      </c>
      <c r="I25" s="59" t="s">
        <v>12</v>
      </c>
      <c r="J25" s="52" t="s">
        <v>238</v>
      </c>
    </row>
    <row r="26" spans="1:10">
      <c r="A26" s="57">
        <v>23</v>
      </c>
      <c r="B26" s="42" t="s">
        <v>250</v>
      </c>
      <c r="C26" s="43" t="s">
        <v>251</v>
      </c>
      <c r="D26" s="43" t="s">
        <v>249</v>
      </c>
      <c r="E26" s="43">
        <v>1</v>
      </c>
      <c r="F26" s="62">
        <f>29900*1.1</f>
        <v>32890</v>
      </c>
      <c r="G26" s="94">
        <v>29900</v>
      </c>
      <c r="H26" s="43" t="s">
        <v>252</v>
      </c>
      <c r="I26" s="59" t="s">
        <v>203</v>
      </c>
      <c r="J26" s="52" t="s">
        <v>238</v>
      </c>
    </row>
    <row r="27" spans="1:10">
      <c r="A27" s="57">
        <v>24</v>
      </c>
      <c r="B27" s="42" t="s">
        <v>253</v>
      </c>
      <c r="C27" s="43" t="s">
        <v>254</v>
      </c>
      <c r="D27" s="43" t="s">
        <v>240</v>
      </c>
      <c r="E27" s="43">
        <v>3</v>
      </c>
      <c r="F27" s="62">
        <f>5390*1.1</f>
        <v>5929.0000000000009</v>
      </c>
      <c r="G27" s="94">
        <f t="shared" ref="G27:G36" si="2">F27*E27</f>
        <v>17787.000000000004</v>
      </c>
      <c r="H27" s="43" t="s">
        <v>244</v>
      </c>
      <c r="I27" s="59" t="s">
        <v>12</v>
      </c>
      <c r="J27" s="52" t="s">
        <v>238</v>
      </c>
    </row>
    <row r="28" spans="1:10">
      <c r="A28" s="57">
        <v>25</v>
      </c>
      <c r="B28" s="200" t="s">
        <v>255</v>
      </c>
      <c r="C28" s="36" t="s">
        <v>239</v>
      </c>
      <c r="D28" s="43" t="s">
        <v>240</v>
      </c>
      <c r="E28" s="43">
        <v>3</v>
      </c>
      <c r="F28" s="62">
        <f>890*1.1</f>
        <v>979.00000000000011</v>
      </c>
      <c r="G28" s="94">
        <f t="shared" si="2"/>
        <v>2937.0000000000005</v>
      </c>
      <c r="H28" s="200" t="s">
        <v>256</v>
      </c>
      <c r="I28" s="197" t="s">
        <v>12</v>
      </c>
      <c r="J28" s="52" t="s">
        <v>238</v>
      </c>
    </row>
    <row r="29" spans="1:10">
      <c r="A29" s="57">
        <v>26</v>
      </c>
      <c r="B29" s="201"/>
      <c r="C29" s="36" t="s">
        <v>241</v>
      </c>
      <c r="D29" s="43" t="s">
        <v>240</v>
      </c>
      <c r="E29" s="43">
        <v>3</v>
      </c>
      <c r="F29" s="62">
        <f>1290*1.1</f>
        <v>1419.0000000000002</v>
      </c>
      <c r="G29" s="94">
        <f t="shared" si="2"/>
        <v>4257.0000000000009</v>
      </c>
      <c r="H29" s="201"/>
      <c r="I29" s="198"/>
      <c r="J29" s="52" t="s">
        <v>238</v>
      </c>
    </row>
    <row r="30" spans="1:10">
      <c r="A30" s="57">
        <v>27</v>
      </c>
      <c r="B30" s="201"/>
      <c r="C30" s="36" t="s">
        <v>242</v>
      </c>
      <c r="D30" s="43" t="s">
        <v>240</v>
      </c>
      <c r="E30" s="43">
        <v>3</v>
      </c>
      <c r="F30" s="62">
        <f>1890*1.1</f>
        <v>2079</v>
      </c>
      <c r="G30" s="94">
        <f t="shared" si="2"/>
        <v>6237</v>
      </c>
      <c r="H30" s="201"/>
      <c r="I30" s="198"/>
      <c r="J30" s="52" t="s">
        <v>238</v>
      </c>
    </row>
    <row r="31" spans="1:10">
      <c r="A31" s="57">
        <v>28</v>
      </c>
      <c r="B31" s="202"/>
      <c r="C31" s="36" t="s">
        <v>243</v>
      </c>
      <c r="D31" s="43" t="s">
        <v>240</v>
      </c>
      <c r="E31" s="43">
        <v>3</v>
      </c>
      <c r="F31" s="62">
        <f>2790*1.1</f>
        <v>3069.0000000000005</v>
      </c>
      <c r="G31" s="94">
        <f t="shared" si="2"/>
        <v>9207.0000000000018</v>
      </c>
      <c r="H31" s="202"/>
      <c r="I31" s="199"/>
      <c r="J31" s="52" t="s">
        <v>238</v>
      </c>
    </row>
    <row r="32" spans="1:10">
      <c r="A32" s="57">
        <v>29</v>
      </c>
      <c r="B32" s="95" t="s">
        <v>257</v>
      </c>
      <c r="C32" s="36" t="s">
        <v>258</v>
      </c>
      <c r="D32" s="43" t="s">
        <v>240</v>
      </c>
      <c r="E32" s="43">
        <v>3</v>
      </c>
      <c r="F32" s="62">
        <f>4890*1.1</f>
        <v>5379</v>
      </c>
      <c r="G32" s="94">
        <f t="shared" si="2"/>
        <v>16137</v>
      </c>
      <c r="H32" s="43" t="s">
        <v>246</v>
      </c>
      <c r="I32" s="59" t="s">
        <v>12</v>
      </c>
      <c r="J32" s="52" t="s">
        <v>238</v>
      </c>
    </row>
    <row r="33" spans="1:10">
      <c r="A33" s="57">
        <v>30</v>
      </c>
      <c r="B33" s="95" t="s">
        <v>259</v>
      </c>
      <c r="C33" s="36" t="s">
        <v>260</v>
      </c>
      <c r="D33" s="43" t="s">
        <v>240</v>
      </c>
      <c r="E33" s="43">
        <v>5</v>
      </c>
      <c r="F33" s="62">
        <f>6990*1.1</f>
        <v>7689.0000000000009</v>
      </c>
      <c r="G33" s="94">
        <f t="shared" si="2"/>
        <v>38445.000000000007</v>
      </c>
      <c r="H33" s="43" t="s">
        <v>261</v>
      </c>
      <c r="I33" s="59" t="s">
        <v>12</v>
      </c>
      <c r="J33" s="52" t="s">
        <v>238</v>
      </c>
    </row>
    <row r="34" spans="1:10">
      <c r="A34" s="57">
        <v>31</v>
      </c>
      <c r="B34" s="95" t="s">
        <v>262</v>
      </c>
      <c r="C34" s="36" t="s">
        <v>263</v>
      </c>
      <c r="D34" s="43" t="s">
        <v>240</v>
      </c>
      <c r="E34" s="43">
        <v>5</v>
      </c>
      <c r="F34" s="62">
        <f>2290*1.5</f>
        <v>3435</v>
      </c>
      <c r="G34" s="94">
        <f t="shared" si="2"/>
        <v>17175</v>
      </c>
      <c r="H34" s="43" t="s">
        <v>264</v>
      </c>
      <c r="I34" s="59" t="s">
        <v>12</v>
      </c>
      <c r="J34" s="52" t="s">
        <v>238</v>
      </c>
    </row>
    <row r="35" spans="1:10">
      <c r="A35" s="57">
        <v>32</v>
      </c>
      <c r="B35" s="95" t="s">
        <v>265</v>
      </c>
      <c r="C35" s="36" t="s">
        <v>266</v>
      </c>
      <c r="D35" s="43" t="s">
        <v>240</v>
      </c>
      <c r="E35" s="43">
        <v>5</v>
      </c>
      <c r="F35" s="62">
        <v>2500</v>
      </c>
      <c r="G35" s="94">
        <f t="shared" si="2"/>
        <v>12500</v>
      </c>
      <c r="H35" s="43" t="s">
        <v>267</v>
      </c>
      <c r="I35" s="59" t="s">
        <v>12</v>
      </c>
      <c r="J35" s="52" t="s">
        <v>238</v>
      </c>
    </row>
    <row r="36" spans="1:10">
      <c r="A36" s="57">
        <v>33</v>
      </c>
      <c r="B36" s="95" t="s">
        <v>268</v>
      </c>
      <c r="C36" s="36" t="s">
        <v>269</v>
      </c>
      <c r="D36" s="43" t="s">
        <v>240</v>
      </c>
      <c r="E36" s="43">
        <v>1</v>
      </c>
      <c r="F36" s="62">
        <v>594000</v>
      </c>
      <c r="G36" s="94">
        <f t="shared" si="2"/>
        <v>594000</v>
      </c>
      <c r="H36" s="43" t="s">
        <v>270</v>
      </c>
      <c r="I36" s="59" t="s">
        <v>12</v>
      </c>
      <c r="J36" s="52" t="s">
        <v>238</v>
      </c>
    </row>
    <row r="37" spans="1:10">
      <c r="A37" s="57">
        <v>34</v>
      </c>
      <c r="B37" s="36" t="s">
        <v>271</v>
      </c>
      <c r="C37" s="36" t="s">
        <v>272</v>
      </c>
      <c r="D37" s="36" t="s">
        <v>240</v>
      </c>
      <c r="E37" s="36">
        <v>1</v>
      </c>
      <c r="F37" s="62">
        <f>293400*1.1</f>
        <v>322740</v>
      </c>
      <c r="G37" s="40">
        <v>293400</v>
      </c>
      <c r="H37" s="36" t="s">
        <v>273</v>
      </c>
      <c r="I37" s="59" t="s">
        <v>12</v>
      </c>
      <c r="J37" s="52" t="s">
        <v>238</v>
      </c>
    </row>
    <row r="38" spans="1:10">
      <c r="A38" s="57">
        <v>35</v>
      </c>
      <c r="B38" s="36" t="s">
        <v>274</v>
      </c>
      <c r="C38" s="36" t="s">
        <v>275</v>
      </c>
      <c r="D38" s="36" t="s">
        <v>240</v>
      </c>
      <c r="E38" s="36">
        <v>2</v>
      </c>
      <c r="F38" s="62">
        <f>3490*1.1</f>
        <v>3839.0000000000005</v>
      </c>
      <c r="G38" s="40">
        <f>F38*E38</f>
        <v>7678.0000000000009</v>
      </c>
      <c r="H38" s="36" t="s">
        <v>245</v>
      </c>
      <c r="I38" s="59" t="s">
        <v>12</v>
      </c>
      <c r="J38" s="52" t="s">
        <v>238</v>
      </c>
    </row>
    <row r="39" spans="1:10">
      <c r="A39" s="57">
        <v>36</v>
      </c>
      <c r="B39" s="36" t="s">
        <v>276</v>
      </c>
      <c r="C39" s="36" t="s">
        <v>277</v>
      </c>
      <c r="D39" s="36" t="s">
        <v>240</v>
      </c>
      <c r="E39" s="36">
        <v>1</v>
      </c>
      <c r="F39" s="62">
        <f>52900*1.1</f>
        <v>58190.000000000007</v>
      </c>
      <c r="G39" s="40">
        <v>52900</v>
      </c>
      <c r="H39" s="36" t="s">
        <v>245</v>
      </c>
      <c r="I39" s="59" t="s">
        <v>12</v>
      </c>
      <c r="J39" s="52" t="s">
        <v>238</v>
      </c>
    </row>
    <row r="40" spans="1:10">
      <c r="A40" s="57">
        <v>37</v>
      </c>
      <c r="B40" s="36" t="s">
        <v>278</v>
      </c>
      <c r="C40" s="36" t="s">
        <v>279</v>
      </c>
      <c r="D40" s="36" t="s">
        <v>240</v>
      </c>
      <c r="E40" s="36">
        <v>1</v>
      </c>
      <c r="F40" s="62">
        <f>32900*1.1</f>
        <v>36190</v>
      </c>
      <c r="G40" s="40">
        <v>32900</v>
      </c>
      <c r="H40" s="36" t="s">
        <v>280</v>
      </c>
      <c r="I40" s="59" t="s">
        <v>12</v>
      </c>
      <c r="J40" s="52" t="s">
        <v>238</v>
      </c>
    </row>
    <row r="41" spans="1:10">
      <c r="A41" s="57">
        <v>38</v>
      </c>
      <c r="B41" s="36" t="s">
        <v>281</v>
      </c>
      <c r="C41" s="36" t="s">
        <v>282</v>
      </c>
      <c r="D41" s="36" t="s">
        <v>240</v>
      </c>
      <c r="E41" s="36">
        <v>1</v>
      </c>
      <c r="F41" s="62">
        <f>8690*1.1</f>
        <v>9559</v>
      </c>
      <c r="G41" s="40">
        <v>8690</v>
      </c>
      <c r="H41" s="36" t="s">
        <v>283</v>
      </c>
      <c r="I41" s="59" t="s">
        <v>12</v>
      </c>
      <c r="J41" s="52" t="s">
        <v>238</v>
      </c>
    </row>
    <row r="42" spans="1:10">
      <c r="A42" s="57">
        <v>39</v>
      </c>
      <c r="B42" s="36" t="s">
        <v>284</v>
      </c>
      <c r="C42" s="36">
        <v>320</v>
      </c>
      <c r="D42" s="36" t="s">
        <v>240</v>
      </c>
      <c r="E42" s="36">
        <v>1</v>
      </c>
      <c r="F42" s="62">
        <f>4390*1.1</f>
        <v>4829</v>
      </c>
      <c r="G42" s="40">
        <v>4390</v>
      </c>
      <c r="H42" s="36" t="s">
        <v>245</v>
      </c>
      <c r="I42" s="59" t="s">
        <v>12</v>
      </c>
      <c r="J42" s="52" t="s">
        <v>238</v>
      </c>
    </row>
    <row r="43" spans="1:10">
      <c r="A43" s="57">
        <v>40</v>
      </c>
      <c r="B43" s="36" t="s">
        <v>285</v>
      </c>
      <c r="C43" s="36" t="s">
        <v>286</v>
      </c>
      <c r="D43" s="36" t="s">
        <v>240</v>
      </c>
      <c r="E43" s="36">
        <v>1</v>
      </c>
      <c r="F43" s="62">
        <f>345000*1.1</f>
        <v>379500.00000000006</v>
      </c>
      <c r="G43" s="40">
        <v>399000</v>
      </c>
      <c r="H43" s="36" t="s">
        <v>287</v>
      </c>
      <c r="I43" s="59" t="s">
        <v>12</v>
      </c>
      <c r="J43" s="52" t="s">
        <v>238</v>
      </c>
    </row>
    <row r="44" spans="1:10">
      <c r="A44" s="57">
        <v>41</v>
      </c>
      <c r="B44" s="36" t="s">
        <v>288</v>
      </c>
      <c r="C44" s="36" t="s">
        <v>289</v>
      </c>
      <c r="D44" s="36" t="s">
        <v>240</v>
      </c>
      <c r="E44" s="36">
        <v>2</v>
      </c>
      <c r="F44" s="62">
        <f>2990*1.1</f>
        <v>3289.0000000000005</v>
      </c>
      <c r="G44" s="40">
        <f>F44*E44</f>
        <v>6578.0000000000009</v>
      </c>
      <c r="H44" s="36" t="s">
        <v>245</v>
      </c>
      <c r="I44" s="59" t="s">
        <v>12</v>
      </c>
      <c r="J44" s="52" t="s">
        <v>238</v>
      </c>
    </row>
    <row r="45" spans="1:10">
      <c r="A45" s="57">
        <v>42</v>
      </c>
      <c r="B45" s="36" t="s">
        <v>290</v>
      </c>
      <c r="C45" s="36" t="s">
        <v>291</v>
      </c>
      <c r="D45" s="36" t="s">
        <v>240</v>
      </c>
      <c r="E45" s="36">
        <v>1</v>
      </c>
      <c r="F45" s="62">
        <f>18900*1.1</f>
        <v>20790</v>
      </c>
      <c r="G45" s="40">
        <v>18900</v>
      </c>
      <c r="H45" s="36" t="s">
        <v>292</v>
      </c>
      <c r="I45" s="59" t="s">
        <v>12</v>
      </c>
      <c r="J45" s="52" t="s">
        <v>238</v>
      </c>
    </row>
    <row r="46" spans="1:10">
      <c r="A46" s="57">
        <v>43</v>
      </c>
      <c r="B46" s="36" t="s">
        <v>293</v>
      </c>
      <c r="C46" s="36" t="s">
        <v>294</v>
      </c>
      <c r="D46" s="36" t="s">
        <v>240</v>
      </c>
      <c r="E46" s="36">
        <v>1</v>
      </c>
      <c r="F46" s="62">
        <f>172200*1.1</f>
        <v>189420.00000000003</v>
      </c>
      <c r="G46" s="40">
        <v>172200</v>
      </c>
      <c r="H46" s="36" t="s">
        <v>295</v>
      </c>
      <c r="I46" s="59" t="s">
        <v>12</v>
      </c>
      <c r="J46" s="52" t="s">
        <v>238</v>
      </c>
    </row>
    <row r="47" spans="1:10">
      <c r="A47" s="57">
        <v>44</v>
      </c>
      <c r="B47" s="95" t="s">
        <v>296</v>
      </c>
      <c r="C47" s="36" t="s">
        <v>297</v>
      </c>
      <c r="D47" s="36" t="s">
        <v>240</v>
      </c>
      <c r="E47" s="43">
        <v>1</v>
      </c>
      <c r="F47" s="62">
        <f>62900*1.1</f>
        <v>69190</v>
      </c>
      <c r="G47" s="94">
        <v>62900</v>
      </c>
      <c r="H47" s="43" t="s">
        <v>146</v>
      </c>
      <c r="I47" s="59" t="s">
        <v>12</v>
      </c>
      <c r="J47" s="52" t="s">
        <v>238</v>
      </c>
    </row>
    <row r="48" spans="1:10">
      <c r="A48" s="57">
        <v>45</v>
      </c>
      <c r="B48" s="95" t="s">
        <v>298</v>
      </c>
      <c r="C48" s="36" t="s">
        <v>299</v>
      </c>
      <c r="D48" s="43" t="s">
        <v>300</v>
      </c>
      <c r="E48" s="43">
        <v>1</v>
      </c>
      <c r="F48" s="62">
        <f>11900*1.1</f>
        <v>13090.000000000002</v>
      </c>
      <c r="G48" s="94">
        <v>11900</v>
      </c>
      <c r="H48" s="43" t="s">
        <v>245</v>
      </c>
      <c r="I48" s="59" t="s">
        <v>12</v>
      </c>
      <c r="J48" s="52" t="s">
        <v>238</v>
      </c>
    </row>
    <row r="49" spans="1:10">
      <c r="A49" s="57">
        <v>46</v>
      </c>
      <c r="B49" s="95" t="s">
        <v>301</v>
      </c>
      <c r="C49" s="36" t="s">
        <v>302</v>
      </c>
      <c r="D49" s="36" t="s">
        <v>240</v>
      </c>
      <c r="E49" s="43">
        <v>1</v>
      </c>
      <c r="F49" s="62">
        <f>4890*1.1</f>
        <v>5379</v>
      </c>
      <c r="G49" s="94">
        <v>4890</v>
      </c>
      <c r="H49" s="43" t="s">
        <v>303</v>
      </c>
      <c r="I49" s="59" t="s">
        <v>12</v>
      </c>
      <c r="J49" s="52" t="s">
        <v>238</v>
      </c>
    </row>
    <row r="50" spans="1:10">
      <c r="A50" s="57">
        <v>47</v>
      </c>
      <c r="B50" s="95" t="s">
        <v>304</v>
      </c>
      <c r="C50" s="36" t="s">
        <v>305</v>
      </c>
      <c r="D50" s="36" t="s">
        <v>240</v>
      </c>
      <c r="E50" s="43">
        <v>1</v>
      </c>
      <c r="F50" s="62">
        <f>5490*1.1</f>
        <v>6039.0000000000009</v>
      </c>
      <c r="G50" s="94">
        <v>5490</v>
      </c>
      <c r="H50" s="43" t="s">
        <v>295</v>
      </c>
      <c r="I50" s="59" t="s">
        <v>12</v>
      </c>
      <c r="J50" s="52" t="s">
        <v>238</v>
      </c>
    </row>
    <row r="51" spans="1:10">
      <c r="A51" s="57">
        <v>48</v>
      </c>
      <c r="B51" s="95" t="s">
        <v>306</v>
      </c>
      <c r="C51" s="36" t="s">
        <v>307</v>
      </c>
      <c r="D51" s="43" t="s">
        <v>249</v>
      </c>
      <c r="E51" s="43">
        <v>5</v>
      </c>
      <c r="F51" s="62">
        <f>1590*1.1</f>
        <v>1749.0000000000002</v>
      </c>
      <c r="G51" s="94">
        <f>F51*E51</f>
        <v>8745.0000000000018</v>
      </c>
      <c r="H51" s="43" t="s">
        <v>308</v>
      </c>
      <c r="I51" s="59" t="s">
        <v>12</v>
      </c>
      <c r="J51" s="52" t="s">
        <v>238</v>
      </c>
    </row>
    <row r="52" spans="1:10">
      <c r="A52" s="57">
        <v>49</v>
      </c>
      <c r="B52" s="200" t="s">
        <v>309</v>
      </c>
      <c r="C52" s="36" t="s">
        <v>310</v>
      </c>
      <c r="D52" s="36" t="s">
        <v>240</v>
      </c>
      <c r="E52" s="43">
        <v>10</v>
      </c>
      <c r="F52" s="62">
        <f>4990*1.1</f>
        <v>5489</v>
      </c>
      <c r="G52" s="94">
        <f>F52*E52</f>
        <v>54890</v>
      </c>
      <c r="H52" s="200" t="s">
        <v>311</v>
      </c>
      <c r="I52" s="197" t="s">
        <v>12</v>
      </c>
      <c r="J52" s="52" t="s">
        <v>238</v>
      </c>
    </row>
    <row r="53" spans="1:10">
      <c r="A53" s="57">
        <v>50</v>
      </c>
      <c r="B53" s="202"/>
      <c r="C53" s="36" t="s">
        <v>312</v>
      </c>
      <c r="D53" s="36" t="s">
        <v>240</v>
      </c>
      <c r="E53" s="43">
        <v>10</v>
      </c>
      <c r="F53" s="62">
        <f>4990*1.1</f>
        <v>5489</v>
      </c>
      <c r="G53" s="94">
        <f>F53*E53</f>
        <v>54890</v>
      </c>
      <c r="H53" s="202"/>
      <c r="I53" s="199"/>
      <c r="J53" s="52" t="s">
        <v>238</v>
      </c>
    </row>
    <row r="54" spans="1:10" ht="14.25" thickBot="1">
      <c r="A54" s="180" t="s">
        <v>179</v>
      </c>
      <c r="B54" s="181"/>
      <c r="C54" s="48"/>
      <c r="D54" s="48"/>
      <c r="E54" s="48"/>
      <c r="F54" s="49"/>
      <c r="G54" s="50">
        <f>ROUND(SUM(G4:G53),-3)</f>
        <v>2870000</v>
      </c>
      <c r="H54" s="51" t="s">
        <v>180</v>
      </c>
      <c r="I54" s="61"/>
    </row>
    <row r="55" spans="1:10" ht="14.25" thickBot="1">
      <c r="A55" s="180" t="s">
        <v>181</v>
      </c>
      <c r="B55" s="181"/>
      <c r="C55" s="48"/>
      <c r="D55" s="48"/>
      <c r="E55" s="48"/>
      <c r="F55" s="49"/>
      <c r="G55" s="50"/>
      <c r="H55" s="51" t="s">
        <v>180</v>
      </c>
      <c r="I55" s="61"/>
    </row>
    <row r="56" spans="1:10" ht="14.25" thickBot="1">
      <c r="A56" s="180" t="s">
        <v>182</v>
      </c>
      <c r="B56" s="181"/>
      <c r="C56" s="48"/>
      <c r="D56" s="48"/>
      <c r="E56" s="48"/>
      <c r="F56" s="49"/>
      <c r="G56" s="50">
        <f>G54+G55</f>
        <v>2870000</v>
      </c>
      <c r="H56" s="51" t="s">
        <v>180</v>
      </c>
      <c r="I56" s="61"/>
    </row>
  </sheetData>
  <mergeCells count="16">
    <mergeCell ref="I28:I31"/>
    <mergeCell ref="B52:B53"/>
    <mergeCell ref="H52:H53"/>
    <mergeCell ref="I52:I53"/>
    <mergeCell ref="A54:B54"/>
    <mergeCell ref="A55:B55"/>
    <mergeCell ref="A56:B56"/>
    <mergeCell ref="B28:B31"/>
    <mergeCell ref="H28:H31"/>
    <mergeCell ref="A1:I1"/>
    <mergeCell ref="B5:B9"/>
    <mergeCell ref="H5:H9"/>
    <mergeCell ref="I5:I9"/>
    <mergeCell ref="B10:B15"/>
    <mergeCell ref="H10:H15"/>
    <mergeCell ref="I10:I15"/>
  </mergeCells>
  <phoneticPr fontId="2" type="noConversion"/>
  <hyperlinks>
    <hyperlink ref="I4" r:id="rId1"/>
    <hyperlink ref="I5" r:id="rId2"/>
    <hyperlink ref="I17" r:id="rId3"/>
    <hyperlink ref="I18" r:id="rId4"/>
    <hyperlink ref="I19" r:id="rId5"/>
    <hyperlink ref="I10:I15" r:id="rId6" display="인터넷"/>
    <hyperlink ref="I20" r:id="rId7"/>
    <hyperlink ref="I21" r:id="rId8"/>
    <hyperlink ref="I22" r:id="rId9"/>
    <hyperlink ref="I24" r:id="rId10"/>
    <hyperlink ref="I23" r:id="rId11"/>
    <hyperlink ref="I25" r:id="rId12"/>
    <hyperlink ref="I26" r:id="rId13"/>
    <hyperlink ref="I27" r:id="rId14"/>
    <hyperlink ref="I28:I31" r:id="rId15" display="인터넷"/>
    <hyperlink ref="I32" r:id="rId16"/>
    <hyperlink ref="I16" r:id="rId17"/>
    <hyperlink ref="I33" r:id="rId18"/>
    <hyperlink ref="I34" r:id="rId19"/>
    <hyperlink ref="I35" r:id="rId20"/>
    <hyperlink ref="I36" r:id="rId21"/>
    <hyperlink ref="I38" r:id="rId22"/>
    <hyperlink ref="I39" r:id="rId23"/>
    <hyperlink ref="I40" r:id="rId24"/>
    <hyperlink ref="I41" r:id="rId25"/>
    <hyperlink ref="I42" r:id="rId26"/>
    <hyperlink ref="I43" r:id="rId27"/>
    <hyperlink ref="I44" r:id="rId28"/>
    <hyperlink ref="I45" r:id="rId29"/>
    <hyperlink ref="I37" r:id="rId30"/>
    <hyperlink ref="I46" r:id="rId31"/>
    <hyperlink ref="I47" r:id="rId32"/>
    <hyperlink ref="I48" r:id="rId33"/>
    <hyperlink ref="I49" r:id="rId34"/>
    <hyperlink ref="I50" r:id="rId35"/>
    <hyperlink ref="I51" r:id="rId36"/>
    <hyperlink ref="I52:I53" r:id="rId37" display="인터넷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4"/>
  <sheetViews>
    <sheetView workbookViewId="0">
      <selection activeCell="J6" sqref="J6"/>
    </sheetView>
  </sheetViews>
  <sheetFormatPr defaultRowHeight="13.5"/>
  <cols>
    <col min="1" max="1" width="4.88671875" style="52" customWidth="1"/>
    <col min="2" max="2" width="13.6640625" style="52" customWidth="1"/>
    <col min="3" max="3" width="25.44140625" style="52" customWidth="1"/>
    <col min="4" max="4" width="7.5546875" style="52" customWidth="1"/>
    <col min="5" max="16384" width="8.88671875" style="52"/>
  </cols>
  <sheetData>
    <row r="1" spans="1:10">
      <c r="B1" s="179" t="s">
        <v>376</v>
      </c>
      <c r="C1" s="179"/>
      <c r="D1" s="179"/>
      <c r="E1" s="179"/>
      <c r="F1" s="179"/>
      <c r="G1" s="179"/>
      <c r="H1" s="179"/>
      <c r="I1" s="179"/>
      <c r="J1" s="179"/>
    </row>
    <row r="2" spans="1:10">
      <c r="B2" s="205" t="s">
        <v>377</v>
      </c>
      <c r="C2" s="206"/>
      <c r="D2" s="206"/>
      <c r="E2" s="206"/>
    </row>
    <row r="3" spans="1:10" ht="14.25" thickBot="1"/>
    <row r="4" spans="1:10">
      <c r="A4" s="203" t="s">
        <v>378</v>
      </c>
      <c r="B4" s="207" t="s">
        <v>207</v>
      </c>
      <c r="C4" s="209" t="s">
        <v>208</v>
      </c>
      <c r="D4" s="209" t="s">
        <v>379</v>
      </c>
      <c r="E4" s="209" t="s">
        <v>380</v>
      </c>
      <c r="F4" s="211" t="s">
        <v>381</v>
      </c>
      <c r="G4" s="212"/>
      <c r="H4" s="213" t="s">
        <v>382</v>
      </c>
      <c r="I4" s="211"/>
      <c r="J4" s="214" t="s">
        <v>209</v>
      </c>
    </row>
    <row r="5" spans="1:10" ht="14.25" thickBot="1">
      <c r="A5" s="204"/>
      <c r="B5" s="208"/>
      <c r="C5" s="210"/>
      <c r="D5" s="210"/>
      <c r="E5" s="210"/>
      <c r="F5" s="102" t="s">
        <v>383</v>
      </c>
      <c r="G5" s="103" t="s">
        <v>384</v>
      </c>
      <c r="H5" s="102" t="s">
        <v>383</v>
      </c>
      <c r="I5" s="103" t="s">
        <v>384</v>
      </c>
      <c r="J5" s="215"/>
    </row>
    <row r="6" spans="1:10">
      <c r="A6" s="100">
        <v>1</v>
      </c>
      <c r="B6" s="100" t="s">
        <v>385</v>
      </c>
      <c r="C6" s="100" t="s">
        <v>386</v>
      </c>
      <c r="D6" s="100">
        <v>1</v>
      </c>
      <c r="E6" s="100" t="s">
        <v>387</v>
      </c>
      <c r="F6" s="101">
        <v>11220</v>
      </c>
      <c r="G6" s="106">
        <f t="shared" ref="G6:G13" si="0">D6*F6</f>
        <v>11220</v>
      </c>
      <c r="H6" s="101">
        <v>11220</v>
      </c>
      <c r="I6" s="106">
        <f t="shared" ref="I6:I13" si="1">H6*D6</f>
        <v>11220</v>
      </c>
      <c r="J6" s="107" t="s">
        <v>388</v>
      </c>
    </row>
    <row r="7" spans="1:10" ht="27">
      <c r="A7" s="75">
        <v>2</v>
      </c>
      <c r="B7" s="98" t="s">
        <v>389</v>
      </c>
      <c r="C7" s="75" t="s">
        <v>390</v>
      </c>
      <c r="D7" s="75">
        <v>10</v>
      </c>
      <c r="E7" s="75" t="s">
        <v>387</v>
      </c>
      <c r="F7" s="97">
        <v>16000</v>
      </c>
      <c r="G7" s="99">
        <f t="shared" si="0"/>
        <v>160000</v>
      </c>
      <c r="H7" s="97">
        <v>16000</v>
      </c>
      <c r="I7" s="99">
        <f t="shared" si="1"/>
        <v>160000</v>
      </c>
      <c r="J7" s="104" t="s">
        <v>388</v>
      </c>
    </row>
    <row r="8" spans="1:10">
      <c r="A8" s="75">
        <v>3</v>
      </c>
      <c r="B8" s="75" t="s">
        <v>391</v>
      </c>
      <c r="C8" s="75" t="s">
        <v>392</v>
      </c>
      <c r="D8" s="75">
        <v>4</v>
      </c>
      <c r="E8" s="75" t="s">
        <v>387</v>
      </c>
      <c r="F8" s="97">
        <v>75080</v>
      </c>
      <c r="G8" s="99">
        <f t="shared" si="0"/>
        <v>300320</v>
      </c>
      <c r="H8" s="97">
        <v>75080</v>
      </c>
      <c r="I8" s="99">
        <f t="shared" si="1"/>
        <v>300320</v>
      </c>
      <c r="J8" s="104" t="s">
        <v>12</v>
      </c>
    </row>
    <row r="9" spans="1:10">
      <c r="A9" s="75">
        <v>4</v>
      </c>
      <c r="B9" s="75" t="s">
        <v>361</v>
      </c>
      <c r="C9" s="75" t="s">
        <v>362</v>
      </c>
      <c r="D9" s="75">
        <v>10</v>
      </c>
      <c r="E9" s="75" t="s">
        <v>363</v>
      </c>
      <c r="F9" s="97">
        <v>27800</v>
      </c>
      <c r="G9" s="99">
        <f t="shared" si="0"/>
        <v>278000</v>
      </c>
      <c r="H9" s="97">
        <v>27800</v>
      </c>
      <c r="I9" s="99">
        <f t="shared" si="1"/>
        <v>278000</v>
      </c>
      <c r="J9" s="104" t="s">
        <v>12</v>
      </c>
    </row>
    <row r="10" spans="1:10">
      <c r="A10" s="75">
        <v>5</v>
      </c>
      <c r="B10" s="75" t="s">
        <v>364</v>
      </c>
      <c r="C10" s="98" t="s">
        <v>365</v>
      </c>
      <c r="D10" s="75">
        <v>10</v>
      </c>
      <c r="E10" s="75" t="s">
        <v>363</v>
      </c>
      <c r="F10" s="97">
        <v>15000</v>
      </c>
      <c r="G10" s="99">
        <f t="shared" si="0"/>
        <v>150000</v>
      </c>
      <c r="H10" s="97">
        <v>15000</v>
      </c>
      <c r="I10" s="99">
        <f t="shared" si="1"/>
        <v>150000</v>
      </c>
      <c r="J10" s="104" t="s">
        <v>12</v>
      </c>
    </row>
    <row r="11" spans="1:10">
      <c r="A11" s="75">
        <v>6</v>
      </c>
      <c r="B11" s="75" t="s">
        <v>366</v>
      </c>
      <c r="C11" s="98" t="s">
        <v>367</v>
      </c>
      <c r="D11" s="75">
        <v>20</v>
      </c>
      <c r="E11" s="75" t="s">
        <v>363</v>
      </c>
      <c r="F11" s="97">
        <v>5070</v>
      </c>
      <c r="G11" s="99">
        <f t="shared" si="0"/>
        <v>101400</v>
      </c>
      <c r="H11" s="97">
        <v>5070</v>
      </c>
      <c r="I11" s="99">
        <f t="shared" si="1"/>
        <v>101400</v>
      </c>
      <c r="J11" s="104" t="s">
        <v>12</v>
      </c>
    </row>
    <row r="12" spans="1:10" ht="27">
      <c r="A12" s="75">
        <v>7</v>
      </c>
      <c r="B12" s="98" t="s">
        <v>368</v>
      </c>
      <c r="C12" s="98" t="s">
        <v>369</v>
      </c>
      <c r="D12" s="75">
        <v>2</v>
      </c>
      <c r="E12" s="75" t="s">
        <v>363</v>
      </c>
      <c r="F12" s="97">
        <v>54813</v>
      </c>
      <c r="G12" s="99">
        <f t="shared" si="0"/>
        <v>109626</v>
      </c>
      <c r="H12" s="97">
        <v>54813</v>
      </c>
      <c r="I12" s="99">
        <f t="shared" si="1"/>
        <v>109626</v>
      </c>
      <c r="J12" s="104" t="s">
        <v>12</v>
      </c>
    </row>
    <row r="13" spans="1:10" ht="41.25" thickBot="1">
      <c r="A13" s="75">
        <v>8</v>
      </c>
      <c r="B13" s="98" t="s">
        <v>370</v>
      </c>
      <c r="C13" s="98" t="s">
        <v>371</v>
      </c>
      <c r="D13" s="75">
        <v>2</v>
      </c>
      <c r="E13" s="75" t="s">
        <v>363</v>
      </c>
      <c r="F13" s="97">
        <v>59300</v>
      </c>
      <c r="G13" s="99">
        <f t="shared" si="0"/>
        <v>118600</v>
      </c>
      <c r="H13" s="97">
        <v>59300</v>
      </c>
      <c r="I13" s="99">
        <f t="shared" si="1"/>
        <v>118600</v>
      </c>
      <c r="J13" s="104" t="s">
        <v>12</v>
      </c>
    </row>
    <row r="14" spans="1:10" ht="14.25" thickBot="1">
      <c r="A14" s="108"/>
      <c r="B14" s="109" t="s">
        <v>372</v>
      </c>
      <c r="C14" s="110"/>
      <c r="D14" s="110"/>
      <c r="E14" s="110"/>
      <c r="F14" s="111" t="s">
        <v>373</v>
      </c>
      <c r="G14" s="112">
        <f>SUM(G6:G13)</f>
        <v>1229166</v>
      </c>
      <c r="H14" s="113"/>
      <c r="I14" s="112">
        <f>SUM(I6:I13)-166</f>
        <v>1229000</v>
      </c>
      <c r="J14" s="114" t="s">
        <v>374</v>
      </c>
    </row>
  </sheetData>
  <mergeCells count="10">
    <mergeCell ref="A4:A5"/>
    <mergeCell ref="B1:J1"/>
    <mergeCell ref="B2:E2"/>
    <mergeCell ref="B4:B5"/>
    <mergeCell ref="C4:C5"/>
    <mergeCell ref="D4:D5"/>
    <mergeCell ref="E4:E5"/>
    <mergeCell ref="F4:G4"/>
    <mergeCell ref="H4:I4"/>
    <mergeCell ref="J4:J5"/>
  </mergeCells>
  <phoneticPr fontId="2" type="noConversion"/>
  <hyperlinks>
    <hyperlink ref="J10" r:id="rId1"/>
    <hyperlink ref="J12" r:id="rId2"/>
    <hyperlink ref="J8" r:id="rId3"/>
    <hyperlink ref="J9" r:id="rId4"/>
    <hyperlink ref="J6" r:id="rId5"/>
    <hyperlink ref="J7" r:id="rId6"/>
    <hyperlink ref="J11" r:id="rId7"/>
    <hyperlink ref="J13" r:id="rId8"/>
  </hyperlinks>
  <pageMargins left="0.7" right="0.7" top="0.75" bottom="0.75" header="0.3" footer="0.3"/>
  <pageSetup paperSize="9" orientation="portrait" horizontalDpi="4294967293" verticalDpi="4294967293" r:id="rId9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6"/>
  <sheetViews>
    <sheetView workbookViewId="0">
      <selection activeCell="M25" sqref="M25"/>
    </sheetView>
  </sheetViews>
  <sheetFormatPr defaultRowHeight="13.5"/>
  <cols>
    <col min="1" max="1" width="4.77734375" style="76" customWidth="1"/>
    <col min="2" max="2" width="16.44140625" style="52" customWidth="1"/>
    <col min="3" max="3" width="12.6640625" style="52" customWidth="1"/>
    <col min="4" max="6" width="8.88671875" style="52"/>
    <col min="7" max="7" width="14" style="52" customWidth="1"/>
    <col min="8" max="8" width="10.44140625" style="52" customWidth="1"/>
    <col min="9" max="16384" width="8.88671875" style="52"/>
  </cols>
  <sheetData>
    <row r="1" spans="1:11" ht="14.25" thickBot="1">
      <c r="A1" s="132" t="s">
        <v>237</v>
      </c>
      <c r="B1" s="133" t="s">
        <v>393</v>
      </c>
      <c r="C1" s="133" t="s">
        <v>394</v>
      </c>
      <c r="D1" s="133" t="s">
        <v>395</v>
      </c>
      <c r="E1" s="133" t="s">
        <v>396</v>
      </c>
      <c r="F1" s="133" t="s">
        <v>397</v>
      </c>
      <c r="G1" s="133" t="s">
        <v>398</v>
      </c>
      <c r="H1" s="134" t="s">
        <v>399</v>
      </c>
    </row>
    <row r="2" spans="1:11">
      <c r="A2" s="89">
        <v>1</v>
      </c>
      <c r="B2" s="129" t="s">
        <v>400</v>
      </c>
      <c r="C2" s="129" t="s">
        <v>401</v>
      </c>
      <c r="D2" s="100" t="s">
        <v>402</v>
      </c>
      <c r="E2" s="100">
        <v>1</v>
      </c>
      <c r="F2" s="106">
        <v>75000</v>
      </c>
      <c r="G2" s="106">
        <f>SUM(E2*F2)</f>
        <v>75000</v>
      </c>
      <c r="H2" s="130" t="s">
        <v>375</v>
      </c>
      <c r="J2" s="156"/>
      <c r="K2" s="130"/>
    </row>
    <row r="3" spans="1:11">
      <c r="A3" s="80">
        <v>2</v>
      </c>
      <c r="B3" s="79" t="s">
        <v>403</v>
      </c>
      <c r="C3" s="79" t="s">
        <v>404</v>
      </c>
      <c r="D3" s="75" t="s">
        <v>402</v>
      </c>
      <c r="E3" s="75">
        <v>1</v>
      </c>
      <c r="F3" s="99">
        <v>90000</v>
      </c>
      <c r="G3" s="99">
        <v>90000</v>
      </c>
      <c r="H3" s="157" t="s">
        <v>14</v>
      </c>
      <c r="J3" s="156"/>
    </row>
    <row r="4" spans="1:11">
      <c r="A4" s="80">
        <v>3</v>
      </c>
      <c r="B4" s="79" t="s">
        <v>405</v>
      </c>
      <c r="C4" s="79" t="s">
        <v>406</v>
      </c>
      <c r="D4" s="75" t="s">
        <v>402</v>
      </c>
      <c r="E4" s="75">
        <v>1</v>
      </c>
      <c r="F4" s="99">
        <v>65000</v>
      </c>
      <c r="G4" s="99">
        <f t="shared" ref="G4:G26" si="0">SUM(E4*F4)</f>
        <v>65000</v>
      </c>
      <c r="H4" s="123" t="s">
        <v>375</v>
      </c>
    </row>
    <row r="5" spans="1:11">
      <c r="A5" s="80">
        <v>4</v>
      </c>
      <c r="B5" s="79" t="s">
        <v>407</v>
      </c>
      <c r="C5" s="79" t="s">
        <v>408</v>
      </c>
      <c r="D5" s="75" t="s">
        <v>402</v>
      </c>
      <c r="E5" s="75">
        <v>1</v>
      </c>
      <c r="F5" s="99">
        <v>159250</v>
      </c>
      <c r="G5" s="99">
        <f t="shared" si="0"/>
        <v>159250</v>
      </c>
      <c r="H5" s="123" t="s">
        <v>375</v>
      </c>
    </row>
    <row r="6" spans="1:11">
      <c r="A6" s="80">
        <v>5</v>
      </c>
      <c r="B6" s="79" t="s">
        <v>409</v>
      </c>
      <c r="C6" s="79" t="s">
        <v>410</v>
      </c>
      <c r="D6" s="131" t="s">
        <v>411</v>
      </c>
      <c r="E6" s="105">
        <v>4</v>
      </c>
      <c r="F6" s="99">
        <v>52650</v>
      </c>
      <c r="G6" s="99">
        <f t="shared" si="0"/>
        <v>210600</v>
      </c>
      <c r="H6" s="123" t="s">
        <v>375</v>
      </c>
    </row>
    <row r="7" spans="1:11">
      <c r="A7" s="80">
        <v>6</v>
      </c>
      <c r="B7" s="79" t="s">
        <v>412</v>
      </c>
      <c r="C7" s="79" t="s">
        <v>413</v>
      </c>
      <c r="D7" s="75" t="s">
        <v>402</v>
      </c>
      <c r="E7" s="75">
        <v>1</v>
      </c>
      <c r="F7" s="99">
        <v>254910</v>
      </c>
      <c r="G7" s="99">
        <f t="shared" si="0"/>
        <v>254910</v>
      </c>
      <c r="H7" s="123" t="s">
        <v>375</v>
      </c>
    </row>
    <row r="8" spans="1:11" ht="27">
      <c r="A8" s="80">
        <v>7</v>
      </c>
      <c r="B8" s="79" t="s">
        <v>414</v>
      </c>
      <c r="C8" s="116" t="s">
        <v>415</v>
      </c>
      <c r="D8" s="75" t="s">
        <v>402</v>
      </c>
      <c r="E8" s="75">
        <v>2</v>
      </c>
      <c r="F8" s="99">
        <v>21000</v>
      </c>
      <c r="G8" s="99">
        <f t="shared" si="0"/>
        <v>42000</v>
      </c>
      <c r="H8" s="123" t="s">
        <v>375</v>
      </c>
    </row>
    <row r="9" spans="1:11">
      <c r="A9" s="80">
        <v>8</v>
      </c>
      <c r="B9" s="79" t="s">
        <v>416</v>
      </c>
      <c r="C9" s="79" t="s">
        <v>417</v>
      </c>
      <c r="D9" s="75" t="s">
        <v>418</v>
      </c>
      <c r="E9" s="75">
        <v>2</v>
      </c>
      <c r="F9" s="99">
        <v>2500</v>
      </c>
      <c r="G9" s="99">
        <f t="shared" si="0"/>
        <v>5000</v>
      </c>
      <c r="H9" s="123" t="s">
        <v>375</v>
      </c>
    </row>
    <row r="10" spans="1:11">
      <c r="A10" s="80">
        <v>9</v>
      </c>
      <c r="B10" s="79" t="s">
        <v>419</v>
      </c>
      <c r="C10" s="79" t="s">
        <v>417</v>
      </c>
      <c r="D10" s="75" t="s">
        <v>418</v>
      </c>
      <c r="E10" s="75">
        <v>1</v>
      </c>
      <c r="F10" s="99">
        <v>9000</v>
      </c>
      <c r="G10" s="99">
        <f t="shared" si="0"/>
        <v>9000</v>
      </c>
      <c r="H10" s="123" t="s">
        <v>375</v>
      </c>
    </row>
    <row r="11" spans="1:11">
      <c r="A11" s="80">
        <v>10</v>
      </c>
      <c r="B11" s="79" t="s">
        <v>420</v>
      </c>
      <c r="C11" s="79" t="s">
        <v>421</v>
      </c>
      <c r="D11" s="75" t="s">
        <v>402</v>
      </c>
      <c r="E11" s="75">
        <v>1</v>
      </c>
      <c r="F11" s="99">
        <v>12500</v>
      </c>
      <c r="G11" s="99">
        <f t="shared" si="0"/>
        <v>12500</v>
      </c>
      <c r="H11" s="123" t="s">
        <v>375</v>
      </c>
    </row>
    <row r="12" spans="1:11">
      <c r="A12" s="80">
        <v>11</v>
      </c>
      <c r="B12" s="117" t="s">
        <v>422</v>
      </c>
      <c r="C12" s="117" t="s">
        <v>423</v>
      </c>
      <c r="D12" s="105" t="s">
        <v>402</v>
      </c>
      <c r="E12" s="105">
        <v>3</v>
      </c>
      <c r="F12" s="118">
        <v>20520</v>
      </c>
      <c r="G12" s="99">
        <f t="shared" si="0"/>
        <v>61560</v>
      </c>
      <c r="H12" s="123" t="s">
        <v>375</v>
      </c>
    </row>
    <row r="13" spans="1:11">
      <c r="A13" s="80">
        <v>12</v>
      </c>
      <c r="B13" s="117" t="s">
        <v>424</v>
      </c>
      <c r="C13" s="117" t="s">
        <v>425</v>
      </c>
      <c r="D13" s="105" t="s">
        <v>402</v>
      </c>
      <c r="E13" s="105">
        <v>1</v>
      </c>
      <c r="F13" s="118">
        <v>47000</v>
      </c>
      <c r="G13" s="99">
        <f t="shared" si="0"/>
        <v>47000</v>
      </c>
      <c r="H13" s="123" t="s">
        <v>375</v>
      </c>
    </row>
    <row r="14" spans="1:11">
      <c r="A14" s="80">
        <v>13</v>
      </c>
      <c r="B14" s="117" t="s">
        <v>426</v>
      </c>
      <c r="C14" s="117" t="s">
        <v>427</v>
      </c>
      <c r="D14" s="105" t="s">
        <v>402</v>
      </c>
      <c r="E14" s="105">
        <v>2</v>
      </c>
      <c r="F14" s="118">
        <v>6510</v>
      </c>
      <c r="G14" s="99">
        <f t="shared" si="0"/>
        <v>13020</v>
      </c>
      <c r="H14" s="123" t="s">
        <v>375</v>
      </c>
    </row>
    <row r="15" spans="1:11">
      <c r="A15" s="80">
        <v>14</v>
      </c>
      <c r="B15" s="117" t="s">
        <v>428</v>
      </c>
      <c r="C15" s="117" t="s">
        <v>429</v>
      </c>
      <c r="D15" s="105" t="s">
        <v>402</v>
      </c>
      <c r="E15" s="105">
        <v>2</v>
      </c>
      <c r="F15" s="118">
        <v>28370</v>
      </c>
      <c r="G15" s="99">
        <f t="shared" si="0"/>
        <v>56740</v>
      </c>
      <c r="H15" s="123" t="s">
        <v>375</v>
      </c>
    </row>
    <row r="16" spans="1:11">
      <c r="A16" s="80">
        <v>15</v>
      </c>
      <c r="B16" s="117" t="s">
        <v>428</v>
      </c>
      <c r="C16" s="117" t="s">
        <v>430</v>
      </c>
      <c r="D16" s="105" t="s">
        <v>402</v>
      </c>
      <c r="E16" s="105">
        <v>2</v>
      </c>
      <c r="F16" s="118">
        <v>12330</v>
      </c>
      <c r="G16" s="99">
        <f t="shared" si="0"/>
        <v>24660</v>
      </c>
      <c r="H16" s="123" t="s">
        <v>375</v>
      </c>
    </row>
    <row r="17" spans="1:8">
      <c r="A17" s="80">
        <v>16</v>
      </c>
      <c r="B17" s="119" t="s">
        <v>19</v>
      </c>
      <c r="C17" s="119" t="s">
        <v>20</v>
      </c>
      <c r="D17" s="105" t="s">
        <v>36</v>
      </c>
      <c r="E17" s="105">
        <v>1</v>
      </c>
      <c r="F17" s="118">
        <v>712800</v>
      </c>
      <c r="G17" s="99">
        <f t="shared" si="0"/>
        <v>712800</v>
      </c>
      <c r="H17" s="123" t="s">
        <v>375</v>
      </c>
    </row>
    <row r="18" spans="1:8">
      <c r="A18" s="80">
        <v>17</v>
      </c>
      <c r="B18" s="117" t="s">
        <v>431</v>
      </c>
      <c r="C18" s="120" t="s">
        <v>432</v>
      </c>
      <c r="D18" s="105" t="s">
        <v>433</v>
      </c>
      <c r="E18" s="105">
        <v>3</v>
      </c>
      <c r="F18" s="118">
        <v>64940</v>
      </c>
      <c r="G18" s="99">
        <f t="shared" si="0"/>
        <v>194820</v>
      </c>
      <c r="H18" s="123" t="s">
        <v>375</v>
      </c>
    </row>
    <row r="19" spans="1:8">
      <c r="A19" s="80">
        <v>18</v>
      </c>
      <c r="B19" s="117" t="s">
        <v>431</v>
      </c>
      <c r="C19" s="117" t="s">
        <v>70</v>
      </c>
      <c r="D19" s="105" t="s">
        <v>433</v>
      </c>
      <c r="E19" s="105">
        <v>3</v>
      </c>
      <c r="F19" s="118">
        <v>28380</v>
      </c>
      <c r="G19" s="99">
        <f t="shared" si="0"/>
        <v>85140</v>
      </c>
      <c r="H19" s="123" t="s">
        <v>375</v>
      </c>
    </row>
    <row r="20" spans="1:8">
      <c r="A20" s="80">
        <v>19</v>
      </c>
      <c r="B20" s="117" t="s">
        <v>434</v>
      </c>
      <c r="C20" s="121" t="s">
        <v>435</v>
      </c>
      <c r="D20" s="105" t="s">
        <v>402</v>
      </c>
      <c r="E20" s="105">
        <v>10</v>
      </c>
      <c r="F20" s="118">
        <v>11310</v>
      </c>
      <c r="G20" s="99">
        <f t="shared" si="0"/>
        <v>113100</v>
      </c>
      <c r="H20" s="123" t="s">
        <v>375</v>
      </c>
    </row>
    <row r="21" spans="1:8">
      <c r="A21" s="80">
        <v>20</v>
      </c>
      <c r="B21" s="117"/>
      <c r="C21" s="121" t="s">
        <v>436</v>
      </c>
      <c r="D21" s="105" t="s">
        <v>402</v>
      </c>
      <c r="E21" s="105">
        <v>20</v>
      </c>
      <c r="F21" s="118">
        <v>10820</v>
      </c>
      <c r="G21" s="99">
        <f t="shared" si="0"/>
        <v>216400</v>
      </c>
      <c r="H21" s="123" t="s">
        <v>375</v>
      </c>
    </row>
    <row r="22" spans="1:8">
      <c r="A22" s="80">
        <v>21</v>
      </c>
      <c r="B22" s="117" t="s">
        <v>437</v>
      </c>
      <c r="C22" s="122" t="s">
        <v>21</v>
      </c>
      <c r="D22" s="105" t="s">
        <v>402</v>
      </c>
      <c r="E22" s="105">
        <v>2</v>
      </c>
      <c r="F22" s="118">
        <v>26900</v>
      </c>
      <c r="G22" s="99">
        <f t="shared" si="0"/>
        <v>53800</v>
      </c>
      <c r="H22" s="123" t="s">
        <v>375</v>
      </c>
    </row>
    <row r="23" spans="1:8">
      <c r="A23" s="80">
        <v>22</v>
      </c>
      <c r="B23" s="117" t="s">
        <v>438</v>
      </c>
      <c r="C23" s="117"/>
      <c r="D23" s="105" t="s">
        <v>402</v>
      </c>
      <c r="E23" s="105">
        <v>1</v>
      </c>
      <c r="F23" s="118">
        <v>22300</v>
      </c>
      <c r="G23" s="99">
        <f t="shared" si="0"/>
        <v>22300</v>
      </c>
      <c r="H23" s="123" t="s">
        <v>375</v>
      </c>
    </row>
    <row r="24" spans="1:8">
      <c r="A24" s="80">
        <v>23</v>
      </c>
      <c r="B24" s="117" t="s">
        <v>439</v>
      </c>
      <c r="C24" s="117"/>
      <c r="D24" s="105" t="s">
        <v>402</v>
      </c>
      <c r="E24" s="105">
        <v>1</v>
      </c>
      <c r="F24" s="118">
        <v>12450</v>
      </c>
      <c r="G24" s="118">
        <f t="shared" si="0"/>
        <v>12450</v>
      </c>
      <c r="H24" s="123" t="s">
        <v>375</v>
      </c>
    </row>
    <row r="25" spans="1:8">
      <c r="A25" s="80">
        <v>24</v>
      </c>
      <c r="B25" s="117" t="s">
        <v>440</v>
      </c>
      <c r="C25" s="117" t="s">
        <v>441</v>
      </c>
      <c r="D25" s="105" t="s">
        <v>402</v>
      </c>
      <c r="E25" s="105">
        <v>1</v>
      </c>
      <c r="F25" s="118">
        <v>57000</v>
      </c>
      <c r="G25" s="118">
        <f t="shared" si="0"/>
        <v>57000</v>
      </c>
      <c r="H25" s="123" t="s">
        <v>375</v>
      </c>
    </row>
    <row r="26" spans="1:8" ht="14.25" thickBot="1">
      <c r="A26" s="124">
        <v>25</v>
      </c>
      <c r="B26" s="125" t="s">
        <v>442</v>
      </c>
      <c r="C26" s="125" t="s">
        <v>443</v>
      </c>
      <c r="D26" s="126" t="s">
        <v>402</v>
      </c>
      <c r="E26" s="126">
        <v>1</v>
      </c>
      <c r="F26" s="127">
        <v>65190</v>
      </c>
      <c r="G26" s="127">
        <f t="shared" si="0"/>
        <v>65190</v>
      </c>
      <c r="H26" s="128" t="s">
        <v>375</v>
      </c>
    </row>
    <row r="27" spans="1:8" ht="14.25" thickBot="1">
      <c r="A27" s="135"/>
      <c r="B27" s="136" t="s">
        <v>444</v>
      </c>
      <c r="C27" s="137"/>
      <c r="D27" s="136"/>
      <c r="E27" s="136"/>
      <c r="F27" s="138"/>
      <c r="G27" s="140">
        <f>SUM(G2:G26)</f>
        <v>2659240</v>
      </c>
      <c r="H27" s="139"/>
    </row>
    <row r="28" spans="1:8">
      <c r="G28" s="115"/>
    </row>
    <row r="36" spans="7:7">
      <c r="G36" s="52" t="s">
        <v>14</v>
      </c>
    </row>
  </sheetData>
  <phoneticPr fontId="2" type="noConversion"/>
  <hyperlinks>
    <hyperlink ref="H2" r:id="rId1" display="http://www.seoulladder.co.kr/product/view.asp?no=198"/>
    <hyperlink ref="H4" r:id="rId2" display="http://seoulmetal123.cafe24.com/product/view.asp?no=220"/>
    <hyperlink ref="H5" r:id="rId3" display="http://itempage3.auction.co.kr/DetailView.aspx?ItemNo=B273636016&amp;frm3=V2"/>
    <hyperlink ref="H6" r:id="rId4" display="http://www.11st.co.kr/product/SellerProductDetail.tmall?method=getSellerProductDetail&amp;prdNo=322554464&amp;vkey=RLHIS0HZX24SKUXZ3933LKVUU4XMJ4&amp;utm_term=&amp;utm_campaign=%B4%D9%C0%BDpc_%B0%A1%B0%DD%BA%F1%B1%B3%B1%E2%BA%BB&amp;utm_source=%B4%D9%C0%BD_PC_PCS&amp;utm_medium="/>
    <hyperlink ref="H7" r:id="rId5" display="http://www.11st.co.kr/product/SellerProductDetail.tmall?method=getSellerProductDetail&amp;prdNo=1642215281&amp;vkey=RLHIS0HZX24SKUXZ3933LKVUU4XMJ4&amp;utm_term=&amp;utm_campaign=%B4%D9%C0%BDpc_%B0%A1%B0%DD%BA%F1%B1%B3%B1%E2%BA%BB&amp;utm_source=%B4%D9%C0%BD_PC_PCS&amp;utm_medium"/>
    <hyperlink ref="H8" r:id="rId6" display="http://09nara.co.kr/goods/goods_view.php?goodsNo=1123474527&amp;sword=&amp;hid_sword="/>
    <hyperlink ref="H9" r:id="rId7" display="http://www.09jungle.co.kr/goods/goods_view.php?goodsNo=1080784384"/>
    <hyperlink ref="H10" r:id="rId8" display="http://www.09jungle.co.kr/goods/goods_view.php?goodsNo=1080784385"/>
    <hyperlink ref="H11" r:id="rId9" display="http://www.09jungle.co.kr/goods/goods_view.php?goodsNo=1080783797"/>
    <hyperlink ref="H12" r:id="rId10" location=".W_vQDZXW59A" display="https://toolmt.co.kr/autocart/market/product/product_detail.php?item_no=337991#.W_vQDZXW59A"/>
    <hyperlink ref="H13" r:id="rId11" display="https://www.coupang.com/vp/products/143497348?itemId=416740759&amp;vendorItemId=4023848799&amp;q=%EC%B2%9C%EA%B3%B5%EA%B3%B5%EA%B5%AC&amp;itemsCount=36&amp;searchId=a1c6cac298c84aa6ae5db41d00479971&amp;rank=550"/>
    <hyperlink ref="H14" r:id="rId12" location=".W_4UbpXW59A" display="https://toolmt.co.kr/autocart/market/product/product_detail.php?order=&amp;item_no=332382#.W_4UbpXW59A"/>
    <hyperlink ref="H17" r:id="rId13" location=".XAouhJXW59A" display="https://toolmt.co.kr/autocart/market/product/product_detail.php?item_no=363894#.XAouhJXW59A"/>
    <hyperlink ref="H18" r:id="rId14" display="http://www.myoung119.com/shop/goods/goods_view.php?goodsno=655&amp;category=001010"/>
    <hyperlink ref="H19" r:id="rId15" display="http://www.myoung119.com/shop/goods/goods_view.php?goodsno=655&amp;category=001010"/>
    <hyperlink ref="H15" r:id="rId16" display="http://www.myoung119.com/shop/goods/goods_view.php?goodsno=368&amp;category=001058"/>
    <hyperlink ref="H16" r:id="rId17" display="http://www.myoung119.com/shop/goods/goods_view.php?goodsno=368&amp;category=001058"/>
    <hyperlink ref="H20" r:id="rId18" display="http://www.myoung119.com/shop/goods/goods_view.php?goodsno=864&amp;category=001008"/>
    <hyperlink ref="H21" r:id="rId19" display="http://www.myoung119.com/shop/goods/goods_view.php?goodsno=864&amp;category=001008"/>
    <hyperlink ref="H23" r:id="rId20" display="http://www.myoung119.com/shop/goods/goods_view.php?goodsno=74471&amp;category=001065"/>
    <hyperlink ref="H22" r:id="rId21" display="http://item.gmarket.co.kr/Item?goodsCode=1167553565"/>
    <hyperlink ref="H3" r:id="rId22" display="http://www.seoulladder.co.kr/product/view.asp?no=164"/>
    <hyperlink ref="H24" r:id="rId23" display="http://www.11st.co.kr/product/SellerProductDetail.tmall?method=getSellerProductDetail&amp;prdNo=50439928&amp;vkey=RLHIS0HZX24SKUXZ3933LKVUU4XMJ4&amp;utm_term=&amp;utm_campaign=%B4%D9%C0%BDpc_%B0%A1%B0%DD%BA%F1%B1%B3%B1%E2%BA%BB&amp;utm_source=%B4%D9%C0%BD_PC_PCS&amp;utm_medium=%"/>
    <hyperlink ref="H25" r:id="rId24" display="https://toolmt.co.kr/autocart/market/product/search.php?page=2&amp;itemname=바이스&amp;companyname=&amp;price_from=&amp;price_to=&amp;type=&amp;inner_search="/>
    <hyperlink ref="H26" r:id="rId25" display="http://www.11st.co.kr/product/SellerProductDetail.tmall?method=getSellerProductDetail&amp;prdNo=1485440451&amp;vkey=RLHIS0HZX24SKUXZ3933LKVUU4XMJ4&amp;utm_term=&amp;utm_campaign=%B4%D9%C0%BDpc_%B0%A1%B0%DD%BA%F1%B1%B3%B1%E2%BA%BB&amp;utm_source=%B4%D9%C0%BD_PC_PCS&amp;utm_mediu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B15" sqref="B15"/>
    </sheetView>
  </sheetViews>
  <sheetFormatPr defaultRowHeight="13.5"/>
  <cols>
    <col min="1" max="1" width="6.21875" style="76" customWidth="1"/>
    <col min="2" max="2" width="25.77734375" style="52" customWidth="1"/>
    <col min="3" max="3" width="20.33203125" style="52" customWidth="1"/>
    <col min="4" max="4" width="13.6640625" style="52" customWidth="1"/>
    <col min="5" max="5" width="14" style="52" customWidth="1"/>
    <col min="6" max="6" width="13.33203125" style="76" customWidth="1"/>
    <col min="7" max="16384" width="8.88671875" style="52"/>
  </cols>
  <sheetData>
    <row r="1" spans="1:6" ht="14.25" thickBot="1">
      <c r="A1" s="132" t="s">
        <v>237</v>
      </c>
      <c r="B1" s="153" t="s">
        <v>457</v>
      </c>
      <c r="C1" s="153" t="s">
        <v>458</v>
      </c>
      <c r="D1" s="153" t="s">
        <v>459</v>
      </c>
      <c r="E1" s="153" t="s">
        <v>460</v>
      </c>
      <c r="F1" s="154" t="s">
        <v>461</v>
      </c>
    </row>
    <row r="2" spans="1:6">
      <c r="A2" s="89">
        <v>1</v>
      </c>
      <c r="B2" s="146" t="s">
        <v>462</v>
      </c>
      <c r="C2" s="100">
        <v>5</v>
      </c>
      <c r="D2" s="147">
        <v>2700</v>
      </c>
      <c r="E2" s="148">
        <f>C2*D2</f>
        <v>13500</v>
      </c>
      <c r="F2" s="91" t="s">
        <v>466</v>
      </c>
    </row>
    <row r="3" spans="1:6">
      <c r="A3" s="80">
        <v>2</v>
      </c>
      <c r="B3" s="141" t="s">
        <v>463</v>
      </c>
      <c r="C3" s="75">
        <v>5</v>
      </c>
      <c r="D3" s="142">
        <v>4400</v>
      </c>
      <c r="E3" s="143">
        <f t="shared" ref="E3:E16" si="0">D3*C3</f>
        <v>22000</v>
      </c>
      <c r="F3" s="74" t="s">
        <v>466</v>
      </c>
    </row>
    <row r="4" spans="1:6">
      <c r="A4" s="80">
        <v>3</v>
      </c>
      <c r="B4" s="141" t="s">
        <v>464</v>
      </c>
      <c r="C4" s="75">
        <v>5</v>
      </c>
      <c r="D4" s="162">
        <v>1600</v>
      </c>
      <c r="E4" s="163">
        <f t="shared" si="0"/>
        <v>8000</v>
      </c>
      <c r="F4" s="164" t="s">
        <v>12</v>
      </c>
    </row>
    <row r="5" spans="1:6">
      <c r="A5" s="80">
        <v>4</v>
      </c>
      <c r="B5" s="141" t="s">
        <v>445</v>
      </c>
      <c r="C5" s="75">
        <v>3</v>
      </c>
      <c r="D5" s="162">
        <v>1600</v>
      </c>
      <c r="E5" s="163">
        <f t="shared" si="0"/>
        <v>4800</v>
      </c>
      <c r="F5" s="164" t="s">
        <v>12</v>
      </c>
    </row>
    <row r="6" spans="1:6">
      <c r="A6" s="80">
        <v>5</v>
      </c>
      <c r="B6" s="141" t="s">
        <v>446</v>
      </c>
      <c r="C6" s="75">
        <v>2</v>
      </c>
      <c r="D6" s="162">
        <v>1850</v>
      </c>
      <c r="E6" s="163">
        <f t="shared" si="0"/>
        <v>3700</v>
      </c>
      <c r="F6" s="164" t="s">
        <v>12</v>
      </c>
    </row>
    <row r="7" spans="1:6">
      <c r="A7" s="80">
        <v>6</v>
      </c>
      <c r="B7" s="141" t="s">
        <v>447</v>
      </c>
      <c r="C7" s="75">
        <v>5</v>
      </c>
      <c r="D7" s="142">
        <v>40000</v>
      </c>
      <c r="E7" s="143">
        <f t="shared" si="0"/>
        <v>200000</v>
      </c>
      <c r="F7" s="158" t="s">
        <v>14</v>
      </c>
    </row>
    <row r="8" spans="1:6">
      <c r="A8" s="80">
        <v>7</v>
      </c>
      <c r="B8" s="141" t="s">
        <v>448</v>
      </c>
      <c r="C8" s="75">
        <v>5</v>
      </c>
      <c r="D8" s="144">
        <v>162110</v>
      </c>
      <c r="E8" s="143">
        <f t="shared" si="0"/>
        <v>810550</v>
      </c>
      <c r="F8" s="158" t="s">
        <v>466</v>
      </c>
    </row>
    <row r="9" spans="1:6">
      <c r="A9" s="80">
        <v>8</v>
      </c>
      <c r="B9" s="141" t="s">
        <v>449</v>
      </c>
      <c r="C9" s="75">
        <v>5</v>
      </c>
      <c r="D9" s="142">
        <v>26000</v>
      </c>
      <c r="E9" s="143">
        <f t="shared" si="0"/>
        <v>130000</v>
      </c>
      <c r="F9" s="74" t="s">
        <v>466</v>
      </c>
    </row>
    <row r="10" spans="1:6">
      <c r="A10" s="80">
        <v>9</v>
      </c>
      <c r="B10" s="141" t="s">
        <v>450</v>
      </c>
      <c r="C10" s="75">
        <v>1</v>
      </c>
      <c r="D10" s="145">
        <v>15830</v>
      </c>
      <c r="E10" s="143">
        <f t="shared" si="0"/>
        <v>15830</v>
      </c>
      <c r="F10" s="74"/>
    </row>
    <row r="11" spans="1:6">
      <c r="A11" s="80">
        <v>10</v>
      </c>
      <c r="B11" s="141" t="s">
        <v>451</v>
      </c>
      <c r="C11" s="75">
        <v>1</v>
      </c>
      <c r="D11" s="145">
        <v>5900</v>
      </c>
      <c r="E11" s="143">
        <f t="shared" si="0"/>
        <v>5900</v>
      </c>
      <c r="F11" s="159" t="s">
        <v>466</v>
      </c>
    </row>
    <row r="12" spans="1:6">
      <c r="A12" s="80">
        <v>11</v>
      </c>
      <c r="B12" s="141" t="s">
        <v>452</v>
      </c>
      <c r="C12" s="75">
        <v>1</v>
      </c>
      <c r="D12" s="145">
        <v>3650</v>
      </c>
      <c r="E12" s="143">
        <f t="shared" si="0"/>
        <v>3650</v>
      </c>
      <c r="F12" s="74" t="s">
        <v>466</v>
      </c>
    </row>
    <row r="13" spans="1:6">
      <c r="A13" s="80">
        <v>12</v>
      </c>
      <c r="B13" s="141" t="s">
        <v>453</v>
      </c>
      <c r="C13" s="75">
        <v>2</v>
      </c>
      <c r="D13" s="145">
        <v>2700</v>
      </c>
      <c r="E13" s="143">
        <f t="shared" si="0"/>
        <v>5400</v>
      </c>
      <c r="F13" s="74"/>
    </row>
    <row r="14" spans="1:6">
      <c r="A14" s="80">
        <v>13</v>
      </c>
      <c r="B14" s="141" t="s">
        <v>454</v>
      </c>
      <c r="C14" s="75">
        <v>1</v>
      </c>
      <c r="D14" s="145">
        <v>16800</v>
      </c>
      <c r="E14" s="143">
        <f t="shared" si="0"/>
        <v>16800</v>
      </c>
      <c r="F14" s="74"/>
    </row>
    <row r="15" spans="1:6">
      <c r="A15" s="80">
        <v>14</v>
      </c>
      <c r="B15" s="104" t="s">
        <v>455</v>
      </c>
      <c r="C15" s="75">
        <v>3</v>
      </c>
      <c r="D15" s="145">
        <v>52800</v>
      </c>
      <c r="E15" s="143">
        <f t="shared" si="0"/>
        <v>158400</v>
      </c>
      <c r="F15" s="160" t="s">
        <v>375</v>
      </c>
    </row>
    <row r="16" spans="1:6" ht="14.25" thickBot="1">
      <c r="A16" s="81">
        <v>15</v>
      </c>
      <c r="B16" s="149" t="s">
        <v>456</v>
      </c>
      <c r="C16" s="150">
        <v>3</v>
      </c>
      <c r="D16" s="151">
        <v>32300</v>
      </c>
      <c r="E16" s="152">
        <f t="shared" si="0"/>
        <v>96900</v>
      </c>
      <c r="F16" s="161" t="s">
        <v>375</v>
      </c>
    </row>
    <row r="17" spans="1:6" ht="14.25" thickBot="1">
      <c r="A17" s="132"/>
      <c r="B17" s="110" t="s">
        <v>444</v>
      </c>
      <c r="C17" s="110"/>
      <c r="D17" s="110"/>
      <c r="E17" s="155">
        <f>SUM(E2:E16)</f>
        <v>1495430</v>
      </c>
      <c r="F17" s="134"/>
    </row>
  </sheetData>
  <phoneticPr fontId="2" type="noConversion"/>
  <hyperlinks>
    <hyperlink ref="F2" r:id="rId1" display="https://smartstore.naver.com/daewall09/products/3804520962?NaPm=ct%3Djpwas8yo%7Cci%3Dd3e7bea4b4eb243168a5073316b75e86a80f0747%7Ctr%3Dsls%7Csn%3D752149%7Chk%3D5fcab586653c8824fa44dfde1fb2acd0e05a1506"/>
    <hyperlink ref="B2" r:id="rId2"/>
    <hyperlink ref="F3" r:id="rId3" display="http://www.safetyworld.co.kr/goods/goods_view.php?goodsNo=1000001380&amp;inflow=naver&amp;NaPm=ct%3Djpwasrhc%7Cci%3Dccb8713506a5f8711e5c655e664222a01b7936f4%7Ctr%3Dsls%7Csn%3D735529%7Chk%3Da8e895e14392c903a598c722d6bcb4536cb2e022"/>
    <hyperlink ref="B3" r:id="rId4"/>
    <hyperlink ref="B4" r:id="rId5"/>
    <hyperlink ref="B7" r:id="rId6"/>
    <hyperlink ref="B6" r:id="rId7"/>
    <hyperlink ref="B5" r:id="rId8"/>
    <hyperlink ref="B8" r:id="rId9"/>
    <hyperlink ref="F9" r:id="rId10" display="https://smartstore.naver.com/cielkd/products/250818283?NaPm=ct%3Djpwaj49c%7Cci%3Dbdb296d0749fc7b2bddcecc75a1d5fd9121d5ee4%7Ctr%3Dslsl%7Csn%3D186714%7Cic%3D%7Chk%3Dfa1a744f1412a3dbbb59319df9603202ecb24e5d"/>
    <hyperlink ref="B9" r:id="rId11"/>
    <hyperlink ref="B10" r:id="rId12"/>
    <hyperlink ref="F11" display="https://smartstore.naver.com/toamtotool/products/2545141423?n_media=27758&amp;n_query=%EC%9C%A1%EA%B0%81%EB%A0%8C%EC%B9%98&amp;n_rank=1&amp;n_ad_group=grp-a001-02-000000006073495&amp;n_ad=nad-a001-02-000000029102239&amp;n_campaign_type=2&amp;n_mall_pid=2545141423&amp;NaPm=ct%3Djpwal"/>
    <hyperlink ref="B11" r:id="rId13"/>
    <hyperlink ref="F12" r:id="rId14" display="http://www.ysmall.kr/ez/mall.php?cat=106005006&amp;query=view&amp;no=1107021257&amp;NaPm=ct%3Djpwalv0w%7Cci%3Dfa5aeef90e5e2449f78dadb032a05f7f13cfa465%7Ctr%3Dsls%7Csn%3D710628%7Chk%3D9a3769a614afb0a1617f49f13da96bfc2f27bc63"/>
    <hyperlink ref="B12" r:id="rId15"/>
    <hyperlink ref="B13" r:id="rId16"/>
    <hyperlink ref="B14" r:id="rId17"/>
    <hyperlink ref="B15" r:id="rId18"/>
    <hyperlink ref="B16" r:id="rId19"/>
    <hyperlink ref="F4" r:id="rId20"/>
    <hyperlink ref="F6" r:id="rId21"/>
    <hyperlink ref="F5" r:id="rId22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E27" sqref="E27"/>
    </sheetView>
  </sheetViews>
  <sheetFormatPr defaultRowHeight="13.5"/>
  <cols>
    <col min="1" max="1" width="4.33203125" style="76" customWidth="1"/>
    <col min="2" max="2" width="14.88671875" style="52" customWidth="1"/>
    <col min="3" max="3" width="18.109375" style="52" customWidth="1"/>
    <col min="4" max="6" width="8.88671875" style="52"/>
    <col min="7" max="7" width="16" style="52" customWidth="1"/>
    <col min="8" max="8" width="23.44140625" style="52" customWidth="1"/>
    <col min="9" max="16384" width="8.88671875" style="52"/>
  </cols>
  <sheetData>
    <row r="1" spans="1:9">
      <c r="B1" s="64"/>
      <c r="C1" s="64"/>
      <c r="D1" s="64"/>
      <c r="E1" s="64"/>
      <c r="F1" s="165"/>
      <c r="G1" s="165"/>
      <c r="H1" s="66"/>
      <c r="I1" s="66"/>
    </row>
    <row r="2" spans="1:9">
      <c r="B2" s="64"/>
      <c r="C2" s="182" t="s">
        <v>210</v>
      </c>
      <c r="D2" s="182"/>
      <c r="E2" s="182"/>
      <c r="F2" s="182"/>
      <c r="G2" s="182"/>
      <c r="H2" s="66"/>
      <c r="I2" s="66"/>
    </row>
    <row r="3" spans="1:9" ht="14.25" thickBot="1">
      <c r="B3" s="216" t="s">
        <v>467</v>
      </c>
      <c r="C3" s="216"/>
      <c r="D3" s="216"/>
      <c r="E3" s="216"/>
      <c r="F3" s="216"/>
      <c r="G3" s="216"/>
      <c r="H3" s="216"/>
      <c r="I3" s="66"/>
    </row>
    <row r="4" spans="1:9" ht="14.25" thickBot="1">
      <c r="A4" s="132" t="s">
        <v>378</v>
      </c>
      <c r="B4" s="86" t="s">
        <v>211</v>
      </c>
      <c r="C4" s="86" t="s">
        <v>212</v>
      </c>
      <c r="D4" s="86" t="s">
        <v>213</v>
      </c>
      <c r="E4" s="86" t="s">
        <v>214</v>
      </c>
      <c r="F4" s="168" t="s">
        <v>215</v>
      </c>
      <c r="G4" s="168" t="s">
        <v>216</v>
      </c>
      <c r="H4" s="169" t="s">
        <v>217</v>
      </c>
      <c r="I4" s="64"/>
    </row>
    <row r="5" spans="1:9">
      <c r="A5" s="89">
        <v>1</v>
      </c>
      <c r="B5" s="185" t="s">
        <v>218</v>
      </c>
      <c r="C5" s="77" t="s">
        <v>468</v>
      </c>
      <c r="D5" s="77" t="s">
        <v>220</v>
      </c>
      <c r="E5" s="77">
        <v>1</v>
      </c>
      <c r="F5" s="90">
        <v>28200</v>
      </c>
      <c r="G5" s="90">
        <f>SUM(E5*F5)</f>
        <v>28200</v>
      </c>
      <c r="H5" s="91" t="s">
        <v>469</v>
      </c>
      <c r="I5" s="166" t="s">
        <v>470</v>
      </c>
    </row>
    <row r="6" spans="1:9">
      <c r="A6" s="80">
        <v>2</v>
      </c>
      <c r="B6" s="187"/>
      <c r="C6" s="72" t="s">
        <v>219</v>
      </c>
      <c r="D6" s="72" t="s">
        <v>220</v>
      </c>
      <c r="E6" s="72">
        <v>1</v>
      </c>
      <c r="F6" s="73">
        <v>51200</v>
      </c>
      <c r="G6" s="73">
        <f>SUM(E6*F6)</f>
        <v>51200</v>
      </c>
      <c r="H6" s="74" t="s">
        <v>469</v>
      </c>
      <c r="I6" s="166" t="s">
        <v>470</v>
      </c>
    </row>
    <row r="7" spans="1:9">
      <c r="A7" s="80">
        <v>3</v>
      </c>
      <c r="B7" s="72" t="s">
        <v>471</v>
      </c>
      <c r="C7" s="72" t="s">
        <v>472</v>
      </c>
      <c r="D7" s="72" t="s">
        <v>223</v>
      </c>
      <c r="E7" s="72">
        <v>1</v>
      </c>
      <c r="F7" s="73">
        <v>478500</v>
      </c>
      <c r="G7" s="73">
        <f t="shared" ref="G7:G18" si="0">SUM(E7*F7)</f>
        <v>478500</v>
      </c>
      <c r="H7" s="74" t="s">
        <v>469</v>
      </c>
      <c r="I7" s="166" t="s">
        <v>470</v>
      </c>
    </row>
    <row r="8" spans="1:9">
      <c r="A8" s="80">
        <v>4</v>
      </c>
      <c r="B8" s="72" t="s">
        <v>473</v>
      </c>
      <c r="C8" s="167" t="s">
        <v>474</v>
      </c>
      <c r="D8" s="72" t="s">
        <v>223</v>
      </c>
      <c r="E8" s="72">
        <v>1</v>
      </c>
      <c r="F8" s="73">
        <v>12150</v>
      </c>
      <c r="G8" s="73">
        <f t="shared" si="0"/>
        <v>12150</v>
      </c>
      <c r="H8" s="74" t="s">
        <v>469</v>
      </c>
      <c r="I8" s="166" t="s">
        <v>470</v>
      </c>
    </row>
    <row r="9" spans="1:9">
      <c r="A9" s="80">
        <v>5</v>
      </c>
      <c r="B9" s="187" t="s">
        <v>475</v>
      </c>
      <c r="C9" s="72" t="s">
        <v>476</v>
      </c>
      <c r="D9" s="72" t="s">
        <v>223</v>
      </c>
      <c r="E9" s="72">
        <v>1</v>
      </c>
      <c r="F9" s="73">
        <v>99000</v>
      </c>
      <c r="G9" s="73">
        <f t="shared" si="0"/>
        <v>99000</v>
      </c>
      <c r="H9" s="74" t="s">
        <v>469</v>
      </c>
      <c r="I9" s="166" t="s">
        <v>470</v>
      </c>
    </row>
    <row r="10" spans="1:9">
      <c r="A10" s="80">
        <v>6</v>
      </c>
      <c r="B10" s="187"/>
      <c r="C10" s="72" t="s">
        <v>477</v>
      </c>
      <c r="D10" s="72" t="s">
        <v>223</v>
      </c>
      <c r="E10" s="72">
        <v>1</v>
      </c>
      <c r="F10" s="73">
        <v>39900</v>
      </c>
      <c r="G10" s="73">
        <f t="shared" si="0"/>
        <v>39900</v>
      </c>
      <c r="H10" s="74" t="s">
        <v>469</v>
      </c>
      <c r="I10" s="166" t="s">
        <v>470</v>
      </c>
    </row>
    <row r="11" spans="1:9">
      <c r="A11" s="80">
        <v>7</v>
      </c>
      <c r="B11" s="187"/>
      <c r="C11" s="72" t="s">
        <v>478</v>
      </c>
      <c r="D11" s="72" t="s">
        <v>223</v>
      </c>
      <c r="E11" s="72">
        <v>1</v>
      </c>
      <c r="F11" s="73">
        <v>45500</v>
      </c>
      <c r="G11" s="73">
        <f t="shared" si="0"/>
        <v>45500</v>
      </c>
      <c r="H11" s="74" t="s">
        <v>469</v>
      </c>
      <c r="I11" s="166" t="s">
        <v>470</v>
      </c>
    </row>
    <row r="12" spans="1:9">
      <c r="A12" s="80">
        <v>8</v>
      </c>
      <c r="B12" s="187" t="s">
        <v>479</v>
      </c>
      <c r="C12" s="72" t="s">
        <v>480</v>
      </c>
      <c r="D12" s="72" t="s">
        <v>481</v>
      </c>
      <c r="E12" s="72">
        <v>1</v>
      </c>
      <c r="F12" s="73">
        <v>9900</v>
      </c>
      <c r="G12" s="73">
        <f t="shared" si="0"/>
        <v>9900</v>
      </c>
      <c r="H12" s="74" t="s">
        <v>469</v>
      </c>
      <c r="I12" s="166" t="s">
        <v>470</v>
      </c>
    </row>
    <row r="13" spans="1:9">
      <c r="A13" s="80">
        <v>9</v>
      </c>
      <c r="B13" s="187"/>
      <c r="C13" s="72" t="s">
        <v>482</v>
      </c>
      <c r="D13" s="72" t="s">
        <v>481</v>
      </c>
      <c r="E13" s="72">
        <v>1</v>
      </c>
      <c r="F13" s="73">
        <v>12100</v>
      </c>
      <c r="G13" s="73">
        <f t="shared" si="0"/>
        <v>12100</v>
      </c>
      <c r="H13" s="74" t="s">
        <v>469</v>
      </c>
      <c r="I13" s="166" t="s">
        <v>470</v>
      </c>
    </row>
    <row r="14" spans="1:9">
      <c r="A14" s="80">
        <v>10</v>
      </c>
      <c r="B14" s="187"/>
      <c r="C14" s="72" t="s">
        <v>483</v>
      </c>
      <c r="D14" s="72" t="s">
        <v>481</v>
      </c>
      <c r="E14" s="72">
        <v>1</v>
      </c>
      <c r="F14" s="73">
        <v>8800</v>
      </c>
      <c r="G14" s="73">
        <f t="shared" si="0"/>
        <v>8800</v>
      </c>
      <c r="H14" s="74" t="s">
        <v>469</v>
      </c>
      <c r="I14" s="166" t="s">
        <v>470</v>
      </c>
    </row>
    <row r="15" spans="1:9">
      <c r="A15" s="80">
        <v>11</v>
      </c>
      <c r="B15" s="72" t="s">
        <v>484</v>
      </c>
      <c r="C15" s="72" t="s">
        <v>485</v>
      </c>
      <c r="D15" s="72" t="s">
        <v>481</v>
      </c>
      <c r="E15" s="72">
        <v>1</v>
      </c>
      <c r="F15" s="73">
        <v>7800</v>
      </c>
      <c r="G15" s="73">
        <f t="shared" si="0"/>
        <v>7800</v>
      </c>
      <c r="H15" s="74" t="s">
        <v>469</v>
      </c>
      <c r="I15" s="166" t="s">
        <v>470</v>
      </c>
    </row>
    <row r="16" spans="1:9">
      <c r="A16" s="80">
        <v>12</v>
      </c>
      <c r="B16" s="72" t="s">
        <v>486</v>
      </c>
      <c r="C16" s="72" t="s">
        <v>487</v>
      </c>
      <c r="D16" s="72" t="s">
        <v>220</v>
      </c>
      <c r="E16" s="72">
        <v>1</v>
      </c>
      <c r="F16" s="73">
        <v>562930</v>
      </c>
      <c r="G16" s="73">
        <f t="shared" si="0"/>
        <v>562930</v>
      </c>
      <c r="H16" s="74" t="s">
        <v>488</v>
      </c>
      <c r="I16" s="166" t="s">
        <v>470</v>
      </c>
    </row>
    <row r="17" spans="1:9">
      <c r="A17" s="80">
        <v>13</v>
      </c>
      <c r="B17" s="72" t="s">
        <v>489</v>
      </c>
      <c r="C17" s="72" t="s">
        <v>490</v>
      </c>
      <c r="D17" s="72" t="s">
        <v>220</v>
      </c>
      <c r="E17" s="72">
        <v>1</v>
      </c>
      <c r="F17" s="73">
        <v>426500</v>
      </c>
      <c r="G17" s="73">
        <f t="shared" si="0"/>
        <v>426500</v>
      </c>
      <c r="H17" s="74" t="s">
        <v>488</v>
      </c>
      <c r="I17" s="166" t="s">
        <v>470</v>
      </c>
    </row>
    <row r="18" spans="1:9" ht="14.25" thickBot="1">
      <c r="A18" s="81">
        <v>14</v>
      </c>
      <c r="B18" s="82" t="s">
        <v>491</v>
      </c>
      <c r="C18" s="82" t="s">
        <v>492</v>
      </c>
      <c r="D18" s="82" t="s">
        <v>220</v>
      </c>
      <c r="E18" s="82">
        <v>1</v>
      </c>
      <c r="F18" s="83">
        <v>119900</v>
      </c>
      <c r="G18" s="83">
        <f t="shared" si="0"/>
        <v>119900</v>
      </c>
      <c r="H18" s="84" t="s">
        <v>488</v>
      </c>
      <c r="I18" s="166" t="s">
        <v>470</v>
      </c>
    </row>
    <row r="19" spans="1:9" ht="14.25" thickBot="1">
      <c r="A19" s="132"/>
      <c r="B19" s="86" t="s">
        <v>493</v>
      </c>
      <c r="C19" s="86"/>
      <c r="D19" s="86"/>
      <c r="E19" s="86"/>
      <c r="F19" s="87"/>
      <c r="G19" s="168">
        <f>SUM(G5:G18)</f>
        <v>1902380</v>
      </c>
      <c r="H19" s="88"/>
      <c r="I19" s="66"/>
    </row>
  </sheetData>
  <mergeCells count="5">
    <mergeCell ref="C2:G2"/>
    <mergeCell ref="B3:H3"/>
    <mergeCell ref="B5:B6"/>
    <mergeCell ref="B9:B11"/>
    <mergeCell ref="B12:B14"/>
  </mergeCells>
  <phoneticPr fontId="2" type="noConversion"/>
  <hyperlinks>
    <hyperlink ref="H6" r:id="rId1"/>
    <hyperlink ref="H5" r:id="rId2"/>
    <hyperlink ref="H7" r:id="rId3"/>
    <hyperlink ref="H8" r:id="rId4"/>
    <hyperlink ref="H9" r:id="rId5"/>
    <hyperlink ref="H10" r:id="rId6"/>
    <hyperlink ref="H11" r:id="rId7"/>
    <hyperlink ref="H12" r:id="rId8"/>
    <hyperlink ref="H13" r:id="rId9"/>
    <hyperlink ref="H14" r:id="rId10"/>
    <hyperlink ref="H15" r:id="rId11"/>
    <hyperlink ref="H16" r:id="rId12" display="인터넷"/>
    <hyperlink ref="H17" r:id="rId13" display="인터넷"/>
    <hyperlink ref="H18" r:id="rId1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집계표</vt:lpstr>
      <vt:lpstr>종합청사</vt:lpstr>
      <vt:lpstr>우리마포복지관</vt:lpstr>
      <vt:lpstr>구민체육센타</vt:lpstr>
      <vt:lpstr>아현문화건강센타</vt:lpstr>
      <vt:lpstr>창업복지관</vt:lpstr>
      <vt:lpstr>농수산물시장</vt:lpstr>
      <vt:lpstr>주민편익시설</vt:lpstr>
      <vt:lpstr>시설주차장</vt:lpstr>
      <vt:lpstr>농수산물시장!인터넷</vt:lpstr>
      <vt:lpstr>인터넷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Windows 사용자</cp:lastModifiedBy>
  <cp:lastPrinted>2019-05-20T08:20:43Z</cp:lastPrinted>
  <dcterms:created xsi:type="dcterms:W3CDTF">2009-01-15T12:36:48Z</dcterms:created>
  <dcterms:modified xsi:type="dcterms:W3CDTF">2019-05-21T09:28:32Z</dcterms:modified>
</cp:coreProperties>
</file>